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55" yWindow="3960" windowWidth="12570" windowHeight="6975" activeTab="4"/>
  </bookViews>
  <sheets>
    <sheet name="Διάρκεια εγγραφής πιν.25-27" sheetId="7" r:id="rId1"/>
    <sheet name="Διάρκεια εγγραφής πιν.28" sheetId="8" r:id="rId2"/>
    <sheet name="οικονομική πιν.29" sheetId="1" r:id="rId3"/>
    <sheet name="πιν.30" sheetId="10" r:id="rId4"/>
    <sheet name="πιν.31" sheetId="11" r:id="rId5"/>
  </sheets>
  <definedNames>
    <definedName name="_xlnm.Print_Area" localSheetId="0">'Διάρκεια εγγραφής πιν.25-27'!$A$2:$Q$43</definedName>
    <definedName name="_xlnm.Print_Area" localSheetId="1">'Διάρκεια εγγραφής πιν.28'!$A$1:$AA$23</definedName>
    <definedName name="_xlnm.Print_Area" localSheetId="2">'οικονομική πιν.29'!$A$2:$AA$20</definedName>
    <definedName name="_xlnm.Print_Area" localSheetId="3">πιν.30!$B$1:$O$21</definedName>
    <definedName name="_xlnm.Print_Area" localSheetId="4">πιν.31!$B$2:$N$26</definedName>
  </definedNames>
  <calcPr calcId="145621"/>
</workbook>
</file>

<file path=xl/calcChain.xml><?xml version="1.0" encoding="utf-8"?>
<calcChain xmlns="http://schemas.openxmlformats.org/spreadsheetml/2006/main">
  <c r="L21" i="11" l="1"/>
  <c r="L22" i="11"/>
  <c r="L12" i="11"/>
  <c r="J21" i="11"/>
  <c r="J22" i="11"/>
  <c r="J16" i="11"/>
  <c r="J17" i="11"/>
  <c r="J14" i="11"/>
  <c r="J12" i="11"/>
  <c r="H18" i="11"/>
  <c r="H19" i="11"/>
  <c r="H12" i="11"/>
  <c r="F21" i="11"/>
  <c r="F22" i="11"/>
  <c r="F14" i="11"/>
  <c r="F12" i="11"/>
  <c r="D22" i="11"/>
  <c r="D14" i="11"/>
  <c r="D18" i="11"/>
  <c r="D19" i="11"/>
  <c r="N10" i="10"/>
  <c r="L10" i="10"/>
  <c r="F10" i="10"/>
  <c r="H10" i="10"/>
  <c r="G28" i="7" l="1"/>
  <c r="K28" i="7" s="1"/>
  <c r="L28" i="7" s="1"/>
  <c r="E28" i="7"/>
  <c r="F28" i="7" s="1"/>
  <c r="D28" i="7"/>
  <c r="C28" i="7"/>
  <c r="G27" i="7"/>
  <c r="H27" i="7" s="1"/>
  <c r="E27" i="7"/>
  <c r="F27" i="7" s="1"/>
  <c r="C27" i="7"/>
  <c r="D27" i="7" s="1"/>
  <c r="K26" i="7"/>
  <c r="L26" i="7" s="1"/>
  <c r="I26" i="7"/>
  <c r="J26" i="7" s="1"/>
  <c r="D26" i="7"/>
  <c r="K25" i="7"/>
  <c r="K27" i="7" s="1"/>
  <c r="L27" i="7" s="1"/>
  <c r="I25" i="7"/>
  <c r="H25" i="7"/>
  <c r="F25" i="7"/>
  <c r="D25" i="7"/>
  <c r="K24" i="7"/>
  <c r="L24" i="7" s="1"/>
  <c r="I24" i="7"/>
  <c r="J24" i="7" s="1"/>
  <c r="D24" i="7"/>
  <c r="G23" i="7"/>
  <c r="H23" i="7" s="1"/>
  <c r="E23" i="7"/>
  <c r="C23" i="7"/>
  <c r="D23" i="7" s="1"/>
  <c r="K22" i="7"/>
  <c r="L22" i="7" s="1"/>
  <c r="I22" i="7"/>
  <c r="J22" i="7" s="1"/>
  <c r="D22" i="7"/>
  <c r="L21" i="7"/>
  <c r="K21" i="7"/>
  <c r="I21" i="7"/>
  <c r="J21" i="7" s="1"/>
  <c r="H21" i="7"/>
  <c r="D21" i="7"/>
  <c r="F22" i="7" l="1"/>
  <c r="F24" i="7"/>
  <c r="I27" i="7"/>
  <c r="J27" i="7" s="1"/>
  <c r="F26" i="7"/>
  <c r="F21" i="7"/>
  <c r="H22" i="7"/>
  <c r="F23" i="7"/>
  <c r="H24" i="7"/>
  <c r="J25" i="7"/>
  <c r="H26" i="7"/>
  <c r="I28" i="7"/>
  <c r="J28" i="7" s="1"/>
  <c r="I23" i="7"/>
  <c r="J23" i="7" s="1"/>
  <c r="L25" i="7"/>
  <c r="K23" i="7"/>
  <c r="L23" i="7" s="1"/>
  <c r="U18" i="8" l="1"/>
  <c r="V18" i="8" s="1"/>
  <c r="Q18" i="8"/>
  <c r="R18" i="8" s="1"/>
  <c r="Q14" i="8"/>
  <c r="R14" i="8" s="1"/>
  <c r="M14" i="8"/>
  <c r="N14" i="8" s="1"/>
  <c r="M18" i="8"/>
  <c r="N18" i="8" s="1"/>
  <c r="I18" i="8"/>
  <c r="J18" i="8" s="1"/>
  <c r="I14" i="8"/>
  <c r="J14" i="8" s="1"/>
  <c r="E18" i="8"/>
  <c r="F18" i="8" s="1"/>
  <c r="N14" i="1"/>
  <c r="O14" i="1" s="1"/>
  <c r="K26" i="11" l="1"/>
  <c r="I26" i="11"/>
  <c r="G26" i="11"/>
  <c r="E26" i="11"/>
  <c r="C26" i="11"/>
  <c r="F23" i="11" l="1"/>
  <c r="F6" i="11"/>
  <c r="F8" i="11"/>
  <c r="D25" i="11"/>
  <c r="D21" i="11"/>
  <c r="H13" i="11"/>
  <c r="H20" i="11"/>
  <c r="J18" i="11"/>
  <c r="J23" i="11"/>
  <c r="L13" i="11"/>
  <c r="L11" i="11"/>
  <c r="L14" i="11"/>
  <c r="L6" i="11"/>
  <c r="L15" i="11"/>
  <c r="H23" i="11"/>
  <c r="H22" i="11"/>
  <c r="H6" i="11"/>
  <c r="H14" i="11"/>
  <c r="H21" i="11"/>
  <c r="D9" i="11"/>
  <c r="D6" i="11"/>
  <c r="D23" i="11"/>
  <c r="J10" i="11"/>
  <c r="L8" i="11"/>
  <c r="H24" i="11"/>
  <c r="L26" i="11"/>
  <c r="D26" i="11"/>
  <c r="F26" i="11"/>
  <c r="H26" i="11"/>
  <c r="J26" i="11"/>
  <c r="M14" i="10" l="1"/>
  <c r="M7" i="11" l="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K20" i="10"/>
  <c r="I20" i="10"/>
  <c r="J17" i="10" s="1"/>
  <c r="G20" i="10"/>
  <c r="H14" i="10" s="1"/>
  <c r="E20" i="10"/>
  <c r="C20" i="10"/>
  <c r="M10" i="10"/>
  <c r="L20" i="8"/>
  <c r="D15" i="10" l="1"/>
  <c r="D17" i="10"/>
  <c r="D14" i="10"/>
  <c r="D16" i="10"/>
  <c r="F17" i="10"/>
  <c r="F16" i="10"/>
  <c r="F15" i="10"/>
  <c r="F14" i="10"/>
  <c r="J7" i="11"/>
  <c r="L20" i="10"/>
  <c r="L14" i="10"/>
  <c r="D10" i="10"/>
  <c r="J20" i="10"/>
  <c r="J14" i="10"/>
  <c r="J10" i="10"/>
  <c r="F20" i="10"/>
  <c r="H20" i="10"/>
  <c r="M12" i="10" l="1"/>
  <c r="M13" i="10"/>
  <c r="M15" i="10"/>
  <c r="M16" i="10"/>
  <c r="M17" i="10"/>
  <c r="M18" i="10"/>
  <c r="M19" i="10"/>
  <c r="E42" i="7" l="1"/>
  <c r="L17" i="10" l="1"/>
  <c r="H17" i="10"/>
  <c r="G37" i="7"/>
  <c r="H37" i="7" s="1"/>
  <c r="G38" i="7"/>
  <c r="H38" i="7" s="1"/>
  <c r="J6" i="11" l="1"/>
  <c r="X18" i="8" l="1"/>
  <c r="W18" i="8"/>
  <c r="T20" i="8"/>
  <c r="S20" i="8"/>
  <c r="P20" i="8"/>
  <c r="O20" i="8"/>
  <c r="K20" i="8"/>
  <c r="H20" i="8"/>
  <c r="G20" i="8"/>
  <c r="D20" i="8"/>
  <c r="Y18" i="8" l="1"/>
  <c r="Z18" i="8" s="1"/>
  <c r="C11" i="7"/>
  <c r="C12" i="7"/>
  <c r="C13" i="7"/>
  <c r="C14" i="7"/>
  <c r="C10" i="7"/>
  <c r="E15" i="7" l="1"/>
  <c r="F11" i="7" s="1"/>
  <c r="G15" i="7"/>
  <c r="H13" i="7" s="1"/>
  <c r="I15" i="7"/>
  <c r="J11" i="7" s="1"/>
  <c r="K15" i="7"/>
  <c r="L13" i="7" s="1"/>
  <c r="M15" i="7"/>
  <c r="N11" i="7" s="1"/>
  <c r="N13" i="7" l="1"/>
  <c r="L15" i="7"/>
  <c r="F13" i="7"/>
  <c r="H10" i="7"/>
  <c r="L12" i="7"/>
  <c r="H12" i="7"/>
  <c r="L11" i="7"/>
  <c r="F14" i="7"/>
  <c r="L10" i="7"/>
  <c r="N14" i="7"/>
  <c r="H15" i="7"/>
  <c r="F10" i="7"/>
  <c r="F12" i="7"/>
  <c r="H14" i="7"/>
  <c r="J10" i="7"/>
  <c r="J12" i="7"/>
  <c r="L14" i="7"/>
  <c r="N10" i="7"/>
  <c r="N12" i="7"/>
  <c r="J14" i="7"/>
  <c r="H11" i="7"/>
  <c r="J13" i="7"/>
  <c r="F15" i="7"/>
  <c r="J15" i="7"/>
  <c r="N15" i="7"/>
  <c r="C15" i="7"/>
  <c r="D15" i="7" l="1"/>
  <c r="D10" i="7"/>
  <c r="D11" i="7"/>
  <c r="D12" i="7"/>
  <c r="D14" i="7"/>
  <c r="D13" i="7"/>
  <c r="X10" i="8" l="1"/>
  <c r="X11" i="8"/>
  <c r="X12" i="8"/>
  <c r="X13" i="8"/>
  <c r="X14" i="8"/>
  <c r="X15" i="8"/>
  <c r="X16" i="8"/>
  <c r="X17" i="8"/>
  <c r="X19" i="8"/>
  <c r="X9" i="8"/>
  <c r="W10" i="8"/>
  <c r="W11" i="8"/>
  <c r="W12" i="8"/>
  <c r="W13" i="8"/>
  <c r="W14" i="8"/>
  <c r="W15" i="8"/>
  <c r="W16" i="8"/>
  <c r="W17" i="8"/>
  <c r="W19" i="8"/>
  <c r="W9" i="8"/>
  <c r="E19" i="8"/>
  <c r="F19" i="8" s="1"/>
  <c r="E17" i="8"/>
  <c r="F17" i="8" s="1"/>
  <c r="E16" i="8"/>
  <c r="F16" i="8" s="1"/>
  <c r="E15" i="8"/>
  <c r="F15" i="8" s="1"/>
  <c r="E14" i="8"/>
  <c r="F14" i="8" s="1"/>
  <c r="E13" i="8"/>
  <c r="F13" i="8" s="1"/>
  <c r="E12" i="8"/>
  <c r="F12" i="8" s="1"/>
  <c r="E11" i="8"/>
  <c r="F11" i="8" s="1"/>
  <c r="E10" i="8"/>
  <c r="F10" i="8" s="1"/>
  <c r="E9" i="8"/>
  <c r="F9" i="8" s="1"/>
  <c r="C20" i="8"/>
  <c r="X20" i="8" l="1"/>
  <c r="W20" i="8"/>
  <c r="M11" i="10"/>
  <c r="M20" i="10" s="1"/>
  <c r="N14" i="10" s="1"/>
  <c r="H15" i="10"/>
  <c r="J11" i="10"/>
  <c r="L11" i="10"/>
  <c r="L13" i="10" l="1"/>
  <c r="L16" i="10"/>
  <c r="L19" i="10"/>
  <c r="L15" i="10"/>
  <c r="H16" i="10"/>
  <c r="H19" i="10"/>
  <c r="H12" i="10"/>
  <c r="H18" i="10"/>
  <c r="H13" i="10"/>
  <c r="H11" i="10"/>
  <c r="J15" i="10"/>
  <c r="J19" i="10"/>
  <c r="L18" i="10"/>
  <c r="J13" i="10"/>
  <c r="L12" i="10"/>
  <c r="J16" i="10"/>
  <c r="J18" i="10"/>
  <c r="J12" i="10"/>
  <c r="N15" i="10" l="1"/>
  <c r="N19" i="10"/>
  <c r="N12" i="10"/>
  <c r="N17" i="10"/>
  <c r="N16" i="10"/>
  <c r="N18" i="10"/>
  <c r="N13" i="10"/>
  <c r="N20" i="10"/>
  <c r="N11" i="10"/>
  <c r="G39" i="7" l="1"/>
  <c r="H39" i="7" s="1"/>
  <c r="G40" i="7"/>
  <c r="H40" i="7" s="1"/>
  <c r="G41" i="7"/>
  <c r="H41" i="7" s="1"/>
  <c r="F38" i="7" l="1"/>
  <c r="F37" i="7"/>
  <c r="F42" i="7"/>
  <c r="F41" i="7"/>
  <c r="F40" i="7"/>
  <c r="F39" i="7"/>
  <c r="C42" i="7" l="1"/>
  <c r="D37" i="7" l="1"/>
  <c r="D38" i="7"/>
  <c r="G42" i="7"/>
  <c r="H42" i="7" s="1"/>
  <c r="D41" i="7"/>
  <c r="D40" i="7"/>
  <c r="D39" i="7"/>
  <c r="D42" i="7"/>
  <c r="I20" i="1" l="1"/>
  <c r="M6" i="11" l="1"/>
  <c r="M26" i="11" s="1"/>
  <c r="N26" i="11" s="1"/>
  <c r="X19" i="1" l="1"/>
  <c r="X18" i="1"/>
  <c r="X17" i="1"/>
  <c r="X16" i="1"/>
  <c r="X15" i="1"/>
  <c r="X14" i="1"/>
  <c r="X13" i="1"/>
  <c r="X12" i="1"/>
  <c r="X11" i="1"/>
  <c r="X10" i="1"/>
  <c r="X9" i="1"/>
  <c r="X8" i="1"/>
  <c r="X7" i="1"/>
  <c r="E20" i="1" l="1"/>
  <c r="D20" i="1" l="1"/>
  <c r="Y9" i="8" l="1"/>
  <c r="U20" i="1" l="1"/>
  <c r="Q20" i="1"/>
  <c r="M20" i="1"/>
  <c r="T20" i="1"/>
  <c r="P20" i="1"/>
  <c r="L20" i="1"/>
  <c r="H20" i="1"/>
  <c r="I10" i="8"/>
  <c r="J10" i="8" s="1"/>
  <c r="I11" i="8"/>
  <c r="J11" i="8" s="1"/>
  <c r="I12" i="8"/>
  <c r="J12" i="8" s="1"/>
  <c r="I13" i="8"/>
  <c r="J13" i="8" s="1"/>
  <c r="I15" i="8"/>
  <c r="J15" i="8" s="1"/>
  <c r="I16" i="8"/>
  <c r="J16" i="8" s="1"/>
  <c r="I17" i="8"/>
  <c r="J17" i="8" s="1"/>
  <c r="I19" i="8"/>
  <c r="J19" i="8" s="1"/>
  <c r="M20" i="8"/>
  <c r="N20" i="8" s="1"/>
  <c r="D12" i="10"/>
  <c r="F11" i="10"/>
  <c r="Y10" i="1"/>
  <c r="F10" i="1"/>
  <c r="G10" i="1" s="1"/>
  <c r="F7" i="1"/>
  <c r="G7" i="1" s="1"/>
  <c r="J7" i="1"/>
  <c r="K7" i="1" s="1"/>
  <c r="R7" i="1"/>
  <c r="S7" i="1" s="1"/>
  <c r="V7" i="1"/>
  <c r="W7" i="1" s="1"/>
  <c r="Y7" i="1"/>
  <c r="F8" i="1"/>
  <c r="G8" i="1" s="1"/>
  <c r="R8" i="1"/>
  <c r="S8" i="1" s="1"/>
  <c r="V8" i="1"/>
  <c r="W8" i="1" s="1"/>
  <c r="Y8" i="1"/>
  <c r="F9" i="1"/>
  <c r="G9" i="1" s="1"/>
  <c r="J9" i="1"/>
  <c r="K9" i="1" s="1"/>
  <c r="N9" i="1"/>
  <c r="O9" i="1" s="1"/>
  <c r="R9" i="1"/>
  <c r="S9" i="1" s="1"/>
  <c r="V9" i="1"/>
  <c r="W9" i="1" s="1"/>
  <c r="Y9" i="1"/>
  <c r="F11" i="1"/>
  <c r="G11" i="1" s="1"/>
  <c r="J11" i="1"/>
  <c r="K11" i="1" s="1"/>
  <c r="N11" i="1"/>
  <c r="O11" i="1" s="1"/>
  <c r="R11" i="1"/>
  <c r="S11" i="1" s="1"/>
  <c r="Y11" i="1"/>
  <c r="F12" i="1"/>
  <c r="G12" i="1" s="1"/>
  <c r="J12" i="1"/>
  <c r="K12" i="1" s="1"/>
  <c r="N12" i="1"/>
  <c r="O12" i="1" s="1"/>
  <c r="R12" i="1"/>
  <c r="S12" i="1" s="1"/>
  <c r="V12" i="1"/>
  <c r="W12" i="1" s="1"/>
  <c r="Y12" i="1"/>
  <c r="F13" i="1"/>
  <c r="G13" i="1" s="1"/>
  <c r="J13" i="1"/>
  <c r="K13" i="1" s="1"/>
  <c r="N13" i="1"/>
  <c r="O13" i="1" s="1"/>
  <c r="R13" i="1"/>
  <c r="S13" i="1" s="1"/>
  <c r="V13" i="1"/>
  <c r="W13" i="1" s="1"/>
  <c r="Y13" i="1"/>
  <c r="F14" i="1"/>
  <c r="G14" i="1" s="1"/>
  <c r="J14" i="1"/>
  <c r="K14" i="1" s="1"/>
  <c r="R14" i="1"/>
  <c r="S14" i="1" s="1"/>
  <c r="V14" i="1"/>
  <c r="W14" i="1" s="1"/>
  <c r="Y14" i="1"/>
  <c r="F15" i="1"/>
  <c r="G15" i="1" s="1"/>
  <c r="J15" i="1"/>
  <c r="K15" i="1" s="1"/>
  <c r="N15" i="1"/>
  <c r="O15" i="1" s="1"/>
  <c r="R15" i="1"/>
  <c r="S15" i="1" s="1"/>
  <c r="V15" i="1"/>
  <c r="W15" i="1" s="1"/>
  <c r="Y15" i="1"/>
  <c r="F16" i="1"/>
  <c r="G16" i="1" s="1"/>
  <c r="J16" i="1"/>
  <c r="K16" i="1" s="1"/>
  <c r="N16" i="1"/>
  <c r="O16" i="1" s="1"/>
  <c r="R16" i="1"/>
  <c r="S16" i="1" s="1"/>
  <c r="V16" i="1"/>
  <c r="W16" i="1" s="1"/>
  <c r="Y16" i="1"/>
  <c r="F17" i="1"/>
  <c r="G17" i="1" s="1"/>
  <c r="J17" i="1"/>
  <c r="K17" i="1" s="1"/>
  <c r="N17" i="1"/>
  <c r="O17" i="1" s="1"/>
  <c r="R17" i="1"/>
  <c r="S17" i="1" s="1"/>
  <c r="V17" i="1"/>
  <c r="W17" i="1" s="1"/>
  <c r="Y17" i="1"/>
  <c r="F18" i="1"/>
  <c r="G18" i="1" s="1"/>
  <c r="J18" i="1"/>
  <c r="K18" i="1" s="1"/>
  <c r="N18" i="1"/>
  <c r="O18" i="1" s="1"/>
  <c r="R18" i="1"/>
  <c r="S18" i="1" s="1"/>
  <c r="V18" i="1"/>
  <c r="W18" i="1" s="1"/>
  <c r="Y18" i="1"/>
  <c r="F19" i="1"/>
  <c r="G19" i="1" s="1"/>
  <c r="J19" i="1"/>
  <c r="K19" i="1" s="1"/>
  <c r="N19" i="1"/>
  <c r="O19" i="1" s="1"/>
  <c r="R19" i="1"/>
  <c r="S19" i="1" s="1"/>
  <c r="V19" i="1"/>
  <c r="W19" i="1" s="1"/>
  <c r="Y19" i="1"/>
  <c r="I9" i="8"/>
  <c r="J9" i="8" s="1"/>
  <c r="M9" i="8"/>
  <c r="N9" i="8" s="1"/>
  <c r="Q9" i="8"/>
  <c r="R9" i="8" s="1"/>
  <c r="U9" i="8"/>
  <c r="V9" i="8" s="1"/>
  <c r="M10" i="8"/>
  <c r="N10" i="8" s="1"/>
  <c r="Q10" i="8"/>
  <c r="R10" i="8" s="1"/>
  <c r="U10" i="8"/>
  <c r="V10" i="8" s="1"/>
  <c r="M11" i="8"/>
  <c r="N11" i="8" s="1"/>
  <c r="Q11" i="8"/>
  <c r="R11" i="8" s="1"/>
  <c r="U11" i="8"/>
  <c r="V11" i="8" s="1"/>
  <c r="M12" i="8"/>
  <c r="N12" i="8" s="1"/>
  <c r="Q12" i="8"/>
  <c r="R12" i="8" s="1"/>
  <c r="U12" i="8"/>
  <c r="V12" i="8" s="1"/>
  <c r="M13" i="8"/>
  <c r="N13" i="8" s="1"/>
  <c r="Q13" i="8"/>
  <c r="R13" i="8" s="1"/>
  <c r="U13" i="8"/>
  <c r="V13" i="8" s="1"/>
  <c r="U14" i="8"/>
  <c r="V14" i="8" s="1"/>
  <c r="M15" i="8"/>
  <c r="N15" i="8" s="1"/>
  <c r="Q15" i="8"/>
  <c r="R15" i="8" s="1"/>
  <c r="U15" i="8"/>
  <c r="V15" i="8" s="1"/>
  <c r="M16" i="8"/>
  <c r="N16" i="8" s="1"/>
  <c r="Q16" i="8"/>
  <c r="R16" i="8" s="1"/>
  <c r="U16" i="8"/>
  <c r="V16" i="8" s="1"/>
  <c r="M17" i="8"/>
  <c r="N17" i="8" s="1"/>
  <c r="Q17" i="8"/>
  <c r="R17" i="8" s="1"/>
  <c r="U17" i="8"/>
  <c r="V17" i="8" s="1"/>
  <c r="M19" i="8"/>
  <c r="N19" i="8" s="1"/>
  <c r="Q19" i="8"/>
  <c r="R19" i="8" s="1"/>
  <c r="U19" i="8"/>
  <c r="V19" i="8" s="1"/>
  <c r="R20" i="1" l="1"/>
  <c r="S20" i="1" s="1"/>
  <c r="F19" i="10"/>
  <c r="F13" i="10"/>
  <c r="F12" i="10"/>
  <c r="Q20" i="8"/>
  <c r="R20" i="8" s="1"/>
  <c r="Y19" i="8"/>
  <c r="Z19" i="8" s="1"/>
  <c r="D11" i="10"/>
  <c r="D20" i="10"/>
  <c r="D18" i="10"/>
  <c r="D13" i="10"/>
  <c r="F18" i="10"/>
  <c r="Y20" i="1"/>
  <c r="C7" i="1" s="1"/>
  <c r="J20" i="1"/>
  <c r="K20" i="1" s="1"/>
  <c r="Z15" i="1"/>
  <c r="AA15" i="1" s="1"/>
  <c r="V20" i="1"/>
  <c r="W20" i="1" s="1"/>
  <c r="N20" i="1"/>
  <c r="O20" i="1" s="1"/>
  <c r="X20" i="1"/>
  <c r="F20" i="1"/>
  <c r="G20" i="1" s="1"/>
  <c r="I20" i="8"/>
  <c r="J20" i="8" s="1"/>
  <c r="E20" i="8"/>
  <c r="F20" i="8" s="1"/>
  <c r="Z19" i="1"/>
  <c r="AA19" i="1" s="1"/>
  <c r="Z14" i="1"/>
  <c r="AA14" i="1" s="1"/>
  <c r="Z16" i="1"/>
  <c r="AA16" i="1" s="1"/>
  <c r="Z13" i="1"/>
  <c r="AA13" i="1" s="1"/>
  <c r="Z11" i="1"/>
  <c r="AA11" i="1" s="1"/>
  <c r="Z8" i="1"/>
  <c r="AA8" i="1" s="1"/>
  <c r="Z18" i="1"/>
  <c r="AA18" i="1" s="1"/>
  <c r="Z17" i="1"/>
  <c r="AA17" i="1" s="1"/>
  <c r="Z9" i="1"/>
  <c r="AA9" i="1" s="1"/>
  <c r="Z10" i="1"/>
  <c r="AA10" i="1" s="1"/>
  <c r="Z12" i="1"/>
  <c r="AA12" i="1" s="1"/>
  <c r="Z7" i="1"/>
  <c r="AA7" i="1" s="1"/>
  <c r="Y17" i="8"/>
  <c r="Z17" i="8" s="1"/>
  <c r="Z9" i="8"/>
  <c r="U20" i="8"/>
  <c r="V20" i="8" s="1"/>
  <c r="Y12" i="8"/>
  <c r="Z12" i="8" s="1"/>
  <c r="Y11" i="8"/>
  <c r="Z11" i="8" s="1"/>
  <c r="Y15" i="8"/>
  <c r="Z15" i="8" s="1"/>
  <c r="Y14" i="8"/>
  <c r="Z14" i="8" s="1"/>
  <c r="Y10" i="8"/>
  <c r="Z10" i="8" s="1"/>
  <c r="Y13" i="8"/>
  <c r="Z13" i="8" s="1"/>
  <c r="Y16" i="8"/>
  <c r="Z16" i="8" s="1"/>
  <c r="D19" i="10"/>
  <c r="Y20" i="8" l="1"/>
  <c r="Z20" i="8" s="1"/>
  <c r="C17" i="1"/>
  <c r="C20" i="1"/>
  <c r="C18" i="1"/>
  <c r="C19" i="1"/>
  <c r="C8" i="1"/>
  <c r="C10" i="1"/>
  <c r="C11" i="1"/>
  <c r="C9" i="1"/>
  <c r="C13" i="1"/>
  <c r="C12" i="1"/>
  <c r="Z20" i="1"/>
  <c r="AA20" i="1" s="1"/>
  <c r="C16" i="1"/>
  <c r="C14" i="1"/>
  <c r="C15" i="1"/>
  <c r="N7" i="11" l="1"/>
  <c r="N21" i="11"/>
  <c r="N16" i="11"/>
  <c r="N15" i="11"/>
  <c r="N13" i="11"/>
  <c r="N19" i="11"/>
  <c r="N23" i="11"/>
  <c r="N22" i="11"/>
  <c r="N18" i="11"/>
  <c r="N12" i="11"/>
  <c r="N24" i="11"/>
  <c r="N20" i="11"/>
  <c r="N11" i="11"/>
  <c r="N8" i="11"/>
  <c r="N14" i="11"/>
  <c r="N17" i="11"/>
  <c r="N6" i="11"/>
  <c r="N10" i="11"/>
  <c r="N25" i="11"/>
  <c r="N9" i="11"/>
</calcChain>
</file>

<file path=xl/sharedStrings.xml><?xml version="1.0" encoding="utf-8"?>
<sst xmlns="http://schemas.openxmlformats.org/spreadsheetml/2006/main" count="256" uniqueCount="145">
  <si>
    <t>Οικονομική</t>
  </si>
  <si>
    <t>Δραστηριότητα</t>
  </si>
  <si>
    <t>Α</t>
  </si>
  <si>
    <t>Γ</t>
  </si>
  <si>
    <t>Μεταποίηση</t>
  </si>
  <si>
    <t>Ε</t>
  </si>
  <si>
    <t>ΣΤ</t>
  </si>
  <si>
    <t>Κατασκευές</t>
  </si>
  <si>
    <t>Ζ</t>
  </si>
  <si>
    <t>Εμπόριο</t>
  </si>
  <si>
    <t>Η</t>
  </si>
  <si>
    <t>Κ</t>
  </si>
  <si>
    <t>Χ1</t>
  </si>
  <si>
    <t>Νεοεισερχόμενοι</t>
  </si>
  <si>
    <t>Σύνολο</t>
  </si>
  <si>
    <t>Λευκωσία</t>
  </si>
  <si>
    <t>Αμμόχωστος</t>
  </si>
  <si>
    <t>Λεμεσός</t>
  </si>
  <si>
    <t>Πάφος</t>
  </si>
  <si>
    <t>ΣΥΝΟΛΟ</t>
  </si>
  <si>
    <t xml:space="preserve">          Λευκωσία</t>
  </si>
  <si>
    <t xml:space="preserve">             Πάφος </t>
  </si>
  <si>
    <t>Μετ.</t>
  </si>
  <si>
    <t>%</t>
  </si>
  <si>
    <t>Γεωργία, Δασοκομία, Αλιεία</t>
  </si>
  <si>
    <t xml:space="preserve">Ορυχεία και Λατομεία </t>
  </si>
  <si>
    <t>Μεταφορά και Αποθήκευση</t>
  </si>
  <si>
    <t>Υπηρεσίες παροχής καταλύματος και εστίασης</t>
  </si>
  <si>
    <t xml:space="preserve">Υπηρεσίες </t>
  </si>
  <si>
    <t>Β</t>
  </si>
  <si>
    <t>Θ</t>
  </si>
  <si>
    <t>Παροχή νερού, επεξεργασίας λυμάτων, διαχείριση αποβλήτων και δραστηριότητες εξυγίανσης</t>
  </si>
  <si>
    <t>Χρηματοπιστωτικές και Ασφαλιστικές Δραστηριότητες</t>
  </si>
  <si>
    <t>Επαρχία</t>
  </si>
  <si>
    <t xml:space="preserve">Αρ. </t>
  </si>
  <si>
    <t>από e-mail παναγιώτης</t>
  </si>
  <si>
    <t>Ι</t>
  </si>
  <si>
    <t>Ενημέρωση και Επικοινωνία</t>
  </si>
  <si>
    <t>από ρεπορτ CPSrep R55B</t>
  </si>
  <si>
    <t xml:space="preserve">πχ για 6+1 μέρα για τις </t>
  </si>
  <si>
    <t>31/1/2011 βαζω</t>
  </si>
  <si>
    <t>1/1/1900 - 30/7/2010</t>
  </si>
  <si>
    <t>(αφαιρω 1 μερα από τις</t>
  </si>
  <si>
    <t>ΕΜΑΙΛ ΠΑΝΑΓΙΩΤΗΣ</t>
  </si>
  <si>
    <t>Επαγγελματική</t>
  </si>
  <si>
    <t>Κατηγορία</t>
  </si>
  <si>
    <t xml:space="preserve"> Μερίδιο</t>
  </si>
  <si>
    <t>στο σύν. %</t>
  </si>
  <si>
    <t>Μετ. %</t>
  </si>
  <si>
    <t>Σημείωση: η στήλη με επικεφαλίδα «μεταβολή» αφορά το μερίδιο της μεταβολής ανά κατηγορία μακροχρόνια ανέργων</t>
  </si>
  <si>
    <t>Λάρνακα</t>
  </si>
  <si>
    <t xml:space="preserve">     Λάρνακα</t>
  </si>
  <si>
    <t>Μηνιαία Μεταβολή</t>
  </si>
  <si>
    <t>ΛΕΥΚΩΣΙΑ</t>
  </si>
  <si>
    <t>ΛΑΡΝΑΚΑ</t>
  </si>
  <si>
    <t>ΑΜΜΟΧΩΣΤΟΣ</t>
  </si>
  <si>
    <t>ΛΕΜΕΣΟΣ</t>
  </si>
  <si>
    <t>ΠΑΦΟΣ</t>
  </si>
  <si>
    <t>ΑΛΛΟΔΑΠΟΣ</t>
  </si>
  <si>
    <t>ΑΝΑΓΝΩΡ. ΠΟΛΙΤΙΚΟΣ ΠΡΟΣΦΥΓΑΣ</t>
  </si>
  <si>
    <t>ΕΛΛΗΝΟΚΥΠΡΙΟΣ</t>
  </si>
  <si>
    <t>ΕΥΡΩΠΑΙΟΣ ΠΟΛΙΤΗΣ</t>
  </si>
  <si>
    <t>ΚΑΘΕΣΤΩΣ ΣΥΜΠΛΗΡ. ΠΡΟΣΤΑΣΙΑΣ</t>
  </si>
  <si>
    <t>ΠΟΝΤΙΟΣ ΜΕ ΕΛΛΗΝΙΚΟ ΔΙΑΒ.</t>
  </si>
  <si>
    <t>ΤΟΥΡΚΟΚΥΠΡΙΟΣ</t>
  </si>
  <si>
    <t>ΕΠΑΡΧΙΑ</t>
  </si>
  <si>
    <t>ΚΟΙΝΟΤΗΤΑ</t>
  </si>
  <si>
    <t>Αρ.</t>
  </si>
  <si>
    <t>Δ</t>
  </si>
  <si>
    <t>Παροχή ηλεκτρικού ρεύματος, φυσικού αερίου, ατμού &amp; κλιματισμού</t>
  </si>
  <si>
    <t xml:space="preserve">Σύνολο </t>
  </si>
  <si>
    <t>X1</t>
  </si>
  <si>
    <t xml:space="preserve"> </t>
  </si>
  <si>
    <t xml:space="preserve">               Λεμεσός</t>
  </si>
  <si>
    <t xml:space="preserve">                   ΣΥΝΟΛΟ</t>
  </si>
  <si>
    <t xml:space="preserve"> Επαρχία</t>
  </si>
  <si>
    <t>Διάρκεια Ανεργίας</t>
  </si>
  <si>
    <t>Μέχρι 15 μέρες</t>
  </si>
  <si>
    <t>57R</t>
  </si>
  <si>
    <t xml:space="preserve">Λευκωσία </t>
  </si>
  <si>
    <t>15 μέρες-3 μήνες</t>
  </si>
  <si>
    <t>3-  6 μήνες</t>
  </si>
  <si>
    <t>6-12 μήνες</t>
  </si>
  <si>
    <t>12+</t>
  </si>
  <si>
    <t>πιν.6</t>
  </si>
  <si>
    <t>pivots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</si>
  <si>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</si>
  <si>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</si>
  <si>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</si>
  <si>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</si>
  <si>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</si>
  <si>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</si>
  <si>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</si>
  <si>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</si>
  <si>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</si>
  <si>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ΕΓΓΕΓΡΑΜΜΕΝΟΙ ΑΝΕΡΓΟΙ ΜΕ ΔΙΑΡΚΕΙΑ ΕΓΓΡΑΦΗΣ ΠΑΝΩ ΑΠΟ 12 ΜΗΝΕΣ</t>
  </si>
  <si>
    <t>πάνω από 12 μήνες</t>
  </si>
  <si>
    <t xml:space="preserve">                     </t>
  </si>
  <si>
    <t xml:space="preserve">ΠΙΝΑΚΑΣ 26:  ΔΙΑΡΚΕΙΑ ΕΓΓΕΓΡΑΜΜΕΝΗΣ ΑΝΕΡΓΙΑΣ ΕΤΗΣΙΑ ΚΑΙ ΜΗΝΙΑΙΑ ΜΕΤΑΒΟΛΗ </t>
  </si>
  <si>
    <t xml:space="preserve">ΠΙΝΑΚΑΣ 29: ΑΡΙΘΜΟΣ ΕΓΓΕΓΡΑΜΜΕΝΩΝ ΑΝΕΡΓΩΝ ΜΕ ΔΙΑΡΚΕΙΑ ΕΓΓΡΑΦΗΣ ΠΑΝΩ ΑΠΟ 12 ΜΗΝΕΣ ΚΑΤΑ ΟΙΚΟΝΟΜΙΚΗ ΔΡΑΣΤΗΡΙΟΤΗΤΑ </t>
  </si>
  <si>
    <t xml:space="preserve">ΠΙΝΑΚΑΣ 30: ΑΡΙΘΜΟΣ ΕΓΓΕΓΡΑΜΜΕΝΩΝ ΑΝΕΡΓΩΝ ΜΕ ΔΙΑΡΚΕΙΑ ΕΓΓΡΑΦΗΣ </t>
  </si>
  <si>
    <t>ΠΙΝΑΚΑΣ 31: ΕΓΓΕΓΡΑΜΜΕΝΟΙ ΑΝΕΡΓΟΙ ΕΥΡΩΠΑΙΟΙ ΠΟΛΙΤΕΣ ΜΕ ΔΙΑΡΚΕΙΑ</t>
  </si>
  <si>
    <t xml:space="preserve">             ΠΙΝΑΚΑΣ 27: ΑΡΙΘΜΟΣ ΕΓΓΕΓΡΑΜΜΕΝΩΝ ΑΝΕΡΓΩΝ ΜΕ ΔΙΑΡΚΕΙΑ ΕΓΓΡΑΦΗΣ ΠΑΝΩ ΑΠΟ 12 ΜΗΝΕΣ ΚΑΤΑ ΕΠΑΡΧΙΑ </t>
  </si>
  <si>
    <t xml:space="preserve">ΠΙΝΑΚΑΣ 28: ΑΡΙΘΜΟΣ ΕΓΓΕΓΡΑΜΜΕΝΩΝ ΑΝΕΡΓΩΝ ΜΕ ΔΙΑΡΚΕΙΑ ΕΓΓΡΑΦΗΣ ΠΑΝΩ ΑΠO 12 ΜΗΝΕΣ ΚΑΤΑ ΤΕΛΕΥΤΑΙΟ ΕΠΑΓΓΕΛΜΑ </t>
  </si>
  <si>
    <t>Ένοπλες δυνάμεις</t>
  </si>
  <si>
    <t>ΠΟΝΤΙΟΣ ΜΕ Δ.Τ. ΟΜΟΓΕΝΟΥΣ</t>
  </si>
  <si>
    <t>ΑΛΛΟΔΑΠΟΙ ΜΕ ΚΥΠΡΙΑΚΗ ΥΠΗΚΟΟΤΗΤΑ</t>
  </si>
  <si>
    <t>ΕΥΡΩΠΑΙΟΙ ΜΕ ΚΥΠΡΙΑΚΗ ΥΠΗΚΟΟΤΗΤΑ</t>
  </si>
  <si>
    <t>BUL</t>
  </si>
  <si>
    <t>CYP</t>
  </si>
  <si>
    <t>CZC</t>
  </si>
  <si>
    <t>DEN</t>
  </si>
  <si>
    <t>EGY</t>
  </si>
  <si>
    <t>FIN</t>
  </si>
  <si>
    <t>GBR</t>
  </si>
  <si>
    <t>GER</t>
  </si>
  <si>
    <t>GRE</t>
  </si>
  <si>
    <t>HUG</t>
  </si>
  <si>
    <t>ITA</t>
  </si>
  <si>
    <t>LAT</t>
  </si>
  <si>
    <t>LIT</t>
  </si>
  <si>
    <t>NET</t>
  </si>
  <si>
    <t>POL</t>
  </si>
  <si>
    <t>ROM</t>
  </si>
  <si>
    <t>SLV</t>
  </si>
  <si>
    <t>SWE</t>
  </si>
  <si>
    <t>UKR</t>
  </si>
  <si>
    <t>Ετήσια Μεταβολή</t>
  </si>
  <si>
    <t>15 μέρες - 3 μήνες</t>
  </si>
  <si>
    <t>κάτω από 3 μήνες</t>
  </si>
  <si>
    <t>3 μήνες - 6 μήνες</t>
  </si>
  <si>
    <t>6 μήνες - 12 μήνες</t>
  </si>
  <si>
    <t>12 μήνες και άνω</t>
  </si>
  <si>
    <t>6 μήνες και άνω</t>
  </si>
  <si>
    <t xml:space="preserve">ΣΥΝΟΛΟ </t>
  </si>
  <si>
    <t>MOL</t>
  </si>
  <si>
    <t>Νοέμ.'21</t>
  </si>
  <si>
    <t>Νοέμβριος 2021</t>
  </si>
  <si>
    <t>ΝΟΕΜΒΡΙΟΣ</t>
  </si>
  <si>
    <t>ΠΙΝΑΚΑΣ 25: ΔΙΑΡΚΕΙΑ ΑΝΕΡΓΙΑΣ ΚΑΤΑ ΕΠΑΡΧΙΑ ΤΟN ΔΕΚΕΜΒΡΙΟ ΤΟΥ 2021</t>
  </si>
  <si>
    <t>Δεκέμβριος 2021</t>
  </si>
  <si>
    <t>Δεκ.'21</t>
  </si>
  <si>
    <t>ΔΕΚΕΜΒΡΙΟΣ</t>
  </si>
  <si>
    <t xml:space="preserve">      ΠΑΝΩ ΑΠΟ 12 ΜΗΝΕΣ ΚΑΤΑ ΚΟΙΝΟΤΗΤΑ ΚΑΙ ΕΠΑΡΧΙΑ - ΔΕΚΕΜΒΡΙΟΣ 2021</t>
  </si>
  <si>
    <t>ΕΓΓΡΑΦΗΣ ΠΑΝΩ ΑΠΟ 12 ΜΗΝΕΣ ΚΑΤΑ ΧΩΡΑ ΠΡΟΕΛΕΥΣΗΣ -ΔΕΚΕΜΒΡΙΟΣ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</si>
</sst>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</font>
    <font>
      <sz val="10"/>
      <name val="Antique Olive"/>
      <family val="2"/>
    </font>
    <font>
      <sz val="10"/>
      <color indexed="8"/>
      <name val="Antique Olive"/>
      <family val="2"/>
    </font>
    <font>
      <sz val="9"/>
      <color indexed="8"/>
      <name val="Antique Olive"/>
      <family val="2"/>
    </font>
    <font>
      <sz val="9"/>
      <name val="Antique Olive"/>
      <family val="2"/>
    </font>
    <font>
      <b/>
      <sz val="8"/>
      <name val="Antique Olive"/>
      <family val="2"/>
    </font>
    <font>
      <b/>
      <sz val="8"/>
      <color indexed="8"/>
      <name val="Antique Olive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0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0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9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name val="Calibri"/>
      <family val="2"/>
      <charset val="161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  <charset val="161"/>
    </font>
    <font>
      <sz val="10"/>
      <color indexed="10"/>
      <name val="Calibri"/>
      <family val="2"/>
    </font>
    <font>
      <b/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sz val="10"/>
      <name val="Arial"/>
      <family val="2"/>
      <charset val="161"/>
    </font>
    <font>
      <b/>
      <sz val="11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1"/>
      <color indexed="8"/>
      <name val="Arial"/>
      <family val="2"/>
      <charset val="161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  <charset val="161"/>
    </font>
    <font>
      <sz val="8"/>
      <name val="Antique Olive"/>
      <family val="2"/>
    </font>
    <font>
      <sz val="8"/>
      <color indexed="8"/>
      <name val="Antique Olive"/>
      <family val="2"/>
    </font>
    <font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b/>
      <sz val="11"/>
      <name val="Arial"/>
      <family val="2"/>
      <charset val="161"/>
    </font>
    <font>
      <sz val="11"/>
      <color indexed="8"/>
      <name val="Arial"/>
      <family val="2"/>
      <charset val="16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Calibri"/>
      <family val="2"/>
      <charset val="161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Arial"/>
      <family val="2"/>
    </font>
    <font>
      <sz val="10"/>
      <color theme="1"/>
      <name val="Calibri"/>
      <family val="2"/>
      <charset val="161"/>
      <scheme val="minor"/>
    </font>
    <font>
      <b/>
      <sz val="12"/>
      <name val="Arial Greek"/>
      <family val="2"/>
      <charset val="161"/>
    </font>
    <font>
      <sz val="9"/>
      <color theme="1"/>
      <name val="Calibri"/>
      <family val="2"/>
      <charset val="161"/>
      <scheme val="minor"/>
    </font>
    <font>
      <sz val="10"/>
      <name val="Arial Greek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161"/>
      <scheme val="minor"/>
    </font>
    <font>
      <sz val="11"/>
      <name val="Calibri"/>
      <family val="2"/>
      <charset val="161"/>
    </font>
    <font>
      <sz val="12"/>
      <color theme="1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31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2" fillId="0" borderId="0"/>
    <xf numFmtId="9" fontId="2" fillId="0" borderId="0" applyFont="0" applyFill="0" applyBorder="0" applyAlignment="0" applyProtection="0"/>
  </cellStyleXfs>
  <cellXfs count="247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5" fillId="0" borderId="0" xfId="0" applyFont="1"/>
    <xf numFmtId="0" fontId="16" fillId="0" borderId="0" xfId="0" applyFont="1"/>
    <xf numFmtId="0" fontId="1" fillId="0" borderId="0" xfId="0" applyFont="1"/>
    <xf numFmtId="0" fontId="13" fillId="0" borderId="0" xfId="0" applyFont="1"/>
    <xf numFmtId="0" fontId="12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 applyBorder="1"/>
    <xf numFmtId="3" fontId="24" fillId="0" borderId="0" xfId="0" applyNumberFormat="1" applyFont="1" applyFill="1" applyBorder="1"/>
    <xf numFmtId="9" fontId="22" fillId="0" borderId="0" xfId="2" applyNumberFormat="1" applyFont="1" applyFill="1" applyBorder="1"/>
    <xf numFmtId="3" fontId="22" fillId="0" borderId="0" xfId="0" applyNumberFormat="1" applyFont="1" applyFill="1" applyBorder="1"/>
    <xf numFmtId="0" fontId="11" fillId="0" borderId="0" xfId="0" applyFont="1" applyFill="1"/>
    <xf numFmtId="0" fontId="9" fillId="0" borderId="0" xfId="0" applyFont="1"/>
    <xf numFmtId="0" fontId="25" fillId="0" borderId="0" xfId="0" applyFont="1"/>
    <xf numFmtId="164" fontId="2" fillId="0" borderId="0" xfId="0" applyNumberFormat="1" applyFont="1"/>
    <xf numFmtId="164" fontId="9" fillId="0" borderId="0" xfId="0" applyNumberFormat="1" applyFont="1"/>
    <xf numFmtId="164" fontId="22" fillId="0" borderId="0" xfId="2" applyNumberFormat="1" applyFont="1" applyFill="1" applyBorder="1"/>
    <xf numFmtId="164" fontId="11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164" fontId="28" fillId="0" borderId="0" xfId="0" applyNumberFormat="1" applyFont="1"/>
    <xf numFmtId="0" fontId="27" fillId="0" borderId="0" xfId="0" applyFont="1" applyFill="1"/>
    <xf numFmtId="0" fontId="29" fillId="0" borderId="0" xfId="0" applyFont="1"/>
    <xf numFmtId="164" fontId="26" fillId="0" borderId="0" xfId="0" applyNumberFormat="1" applyFont="1"/>
    <xf numFmtId="0" fontId="14" fillId="0" borderId="0" xfId="0" applyFont="1"/>
    <xf numFmtId="0" fontId="32" fillId="0" borderId="0" xfId="0" applyFont="1"/>
    <xf numFmtId="0" fontId="0" fillId="0" borderId="0" xfId="0" applyAlignment="1">
      <alignment horizontal="left"/>
    </xf>
    <xf numFmtId="0" fontId="36" fillId="0" borderId="0" xfId="0" applyFont="1"/>
    <xf numFmtId="0" fontId="38" fillId="0" borderId="0" xfId="0" applyFont="1"/>
    <xf numFmtId="9" fontId="22" fillId="0" borderId="2" xfId="2" applyNumberFormat="1" applyFont="1" applyFill="1" applyBorder="1"/>
    <xf numFmtId="9" fontId="13" fillId="0" borderId="1" xfId="2" applyNumberFormat="1" applyFont="1" applyFill="1" applyBorder="1"/>
    <xf numFmtId="0" fontId="39" fillId="0" borderId="0" xfId="0" applyFont="1"/>
    <xf numFmtId="0" fontId="40" fillId="0" borderId="0" xfId="0" applyFont="1"/>
    <xf numFmtId="0" fontId="41" fillId="0" borderId="0" xfId="0" applyFont="1"/>
    <xf numFmtId="9" fontId="22" fillId="0" borderId="1" xfId="2" applyNumberFormat="1" applyFont="1" applyFill="1" applyBorder="1"/>
    <xf numFmtId="3" fontId="22" fillId="0" borderId="1" xfId="0" applyNumberFormat="1" applyFont="1" applyFill="1" applyBorder="1"/>
    <xf numFmtId="0" fontId="33" fillId="4" borderId="6" xfId="0" applyFont="1" applyFill="1" applyBorder="1"/>
    <xf numFmtId="9" fontId="13" fillId="0" borderId="2" xfId="2" applyNumberFormat="1" applyFont="1" applyFill="1" applyBorder="1"/>
    <xf numFmtId="0" fontId="17" fillId="0" borderId="1" xfId="0" applyFont="1" applyFill="1" applyBorder="1"/>
    <xf numFmtId="0" fontId="17" fillId="3" borderId="1" xfId="0" applyFont="1" applyFill="1" applyBorder="1"/>
    <xf numFmtId="0" fontId="17" fillId="0" borderId="7" xfId="0" applyFont="1" applyBorder="1"/>
    <xf numFmtId="0" fontId="21" fillId="0" borderId="8" xfId="0" applyFont="1" applyBorder="1"/>
    <xf numFmtId="0" fontId="17" fillId="0" borderId="6" xfId="0" applyFont="1" applyFill="1" applyBorder="1"/>
    <xf numFmtId="0" fontId="17" fillId="0" borderId="6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 wrapText="1"/>
    </xf>
    <xf numFmtId="0" fontId="17" fillId="2" borderId="5" xfId="0" applyFont="1" applyFill="1" applyBorder="1"/>
    <xf numFmtId="0" fontId="17" fillId="2" borderId="3" xfId="0" applyFont="1" applyFill="1" applyBorder="1"/>
    <xf numFmtId="164" fontId="21" fillId="2" borderId="3" xfId="0" applyNumberFormat="1" applyFont="1" applyFill="1" applyBorder="1"/>
    <xf numFmtId="0" fontId="0" fillId="0" borderId="0" xfId="0" applyBorder="1"/>
    <xf numFmtId="0" fontId="30" fillId="0" borderId="1" xfId="0" applyFont="1" applyFill="1" applyBorder="1" applyAlignment="1">
      <alignment horizontal="center"/>
    </xf>
    <xf numFmtId="0" fontId="22" fillId="0" borderId="7" xfId="0" applyFont="1" applyBorder="1"/>
    <xf numFmtId="0" fontId="24" fillId="0" borderId="6" xfId="0" applyFont="1" applyBorder="1"/>
    <xf numFmtId="0" fontId="22" fillId="0" borderId="6" xfId="0" applyFont="1" applyBorder="1"/>
    <xf numFmtId="164" fontId="30" fillId="0" borderId="2" xfId="0" applyNumberFormat="1" applyFont="1" applyFill="1" applyBorder="1" applyAlignment="1">
      <alignment horizontal="center"/>
    </xf>
    <xf numFmtId="0" fontId="24" fillId="0" borderId="5" xfId="0" applyFont="1" applyBorder="1"/>
    <xf numFmtId="3" fontId="31" fillId="0" borderId="3" xfId="0" applyNumberFormat="1" applyFont="1" applyFill="1" applyBorder="1"/>
    <xf numFmtId="9" fontId="31" fillId="0" borderId="3" xfId="2" applyNumberFormat="1" applyFont="1" applyFill="1" applyBorder="1"/>
    <xf numFmtId="9" fontId="31" fillId="0" borderId="4" xfId="2" applyNumberFormat="1" applyFont="1" applyFill="1" applyBorder="1"/>
    <xf numFmtId="3" fontId="44" fillId="0" borderId="3" xfId="0" applyNumberFormat="1" applyFont="1" applyBorder="1"/>
    <xf numFmtId="9" fontId="44" fillId="0" borderId="3" xfId="0" applyNumberFormat="1" applyFont="1" applyBorder="1"/>
    <xf numFmtId="0" fontId="0" fillId="0" borderId="1" xfId="0" applyNumberFormat="1" applyBorder="1"/>
    <xf numFmtId="0" fontId="44" fillId="0" borderId="6" xfId="0" applyFont="1" applyBorder="1"/>
    <xf numFmtId="3" fontId="44" fillId="0" borderId="1" xfId="0" applyNumberFormat="1" applyFont="1" applyBorder="1"/>
    <xf numFmtId="9" fontId="44" fillId="0" borderId="1" xfId="0" applyNumberFormat="1" applyFont="1" applyBorder="1"/>
    <xf numFmtId="0" fontId="44" fillId="0" borderId="5" xfId="0" applyFont="1" applyBorder="1"/>
    <xf numFmtId="3" fontId="44" fillId="0" borderId="3" xfId="0" applyNumberFormat="1" applyFont="1" applyFill="1" applyBorder="1"/>
    <xf numFmtId="0" fontId="14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45" fillId="0" borderId="0" xfId="0" applyFont="1"/>
    <xf numFmtId="0" fontId="47" fillId="0" borderId="0" xfId="0" applyFont="1"/>
    <xf numFmtId="164" fontId="47" fillId="0" borderId="0" xfId="0" applyNumberFormat="1" applyFont="1"/>
    <xf numFmtId="0" fontId="2" fillId="0" borderId="0" xfId="0" applyFont="1" applyFill="1"/>
    <xf numFmtId="0" fontId="31" fillId="0" borderId="0" xfId="0" applyFont="1"/>
    <xf numFmtId="164" fontId="31" fillId="0" borderId="0" xfId="0" applyNumberFormat="1" applyFont="1"/>
    <xf numFmtId="164" fontId="30" fillId="0" borderId="1" xfId="0" applyNumberFormat="1" applyFont="1" applyFill="1" applyBorder="1" applyAlignment="1">
      <alignment horizontal="center"/>
    </xf>
    <xf numFmtId="0" fontId="48" fillId="0" borderId="0" xfId="0" applyFont="1"/>
    <xf numFmtId="0" fontId="30" fillId="0" borderId="0" xfId="0" applyFont="1"/>
    <xf numFmtId="0" fontId="0" fillId="0" borderId="0" xfId="0" applyFont="1"/>
    <xf numFmtId="0" fontId="49" fillId="0" borderId="0" xfId="0" applyFont="1"/>
    <xf numFmtId="0" fontId="30" fillId="0" borderId="0" xfId="0" applyFont="1" applyBorder="1"/>
    <xf numFmtId="9" fontId="0" fillId="0" borderId="0" xfId="0" applyNumberFormat="1" applyFont="1" applyBorder="1"/>
    <xf numFmtId="0" fontId="11" fillId="5" borderId="0" xfId="0" applyFont="1" applyFill="1"/>
    <xf numFmtId="0" fontId="16" fillId="5" borderId="0" xfId="0" applyFont="1" applyFill="1"/>
    <xf numFmtId="0" fontId="9" fillId="5" borderId="0" xfId="0" applyFont="1" applyFill="1"/>
    <xf numFmtId="0" fontId="50" fillId="0" borderId="0" xfId="0" applyFont="1"/>
    <xf numFmtId="0" fontId="15" fillId="0" borderId="1" xfId="0" applyFont="1" applyBorder="1" applyAlignment="1">
      <alignment wrapText="1"/>
    </xf>
    <xf numFmtId="164" fontId="15" fillId="3" borderId="1" xfId="0" applyNumberFormat="1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Border="1"/>
    <xf numFmtId="0" fontId="13" fillId="0" borderId="7" xfId="0" applyFont="1" applyFill="1" applyBorder="1"/>
    <xf numFmtId="0" fontId="17" fillId="0" borderId="8" xfId="0" applyFont="1" applyFill="1" applyBorder="1"/>
    <xf numFmtId="0" fontId="15" fillId="0" borderId="6" xfId="0" applyFont="1" applyFill="1" applyBorder="1"/>
    <xf numFmtId="0" fontId="13" fillId="0" borderId="6" xfId="0" applyFont="1" applyFill="1" applyBorder="1" applyAlignment="1">
      <alignment horizontal="center"/>
    </xf>
    <xf numFmtId="0" fontId="13" fillId="0" borderId="5" xfId="0" applyFont="1" applyFill="1" applyBorder="1"/>
    <xf numFmtId="3" fontId="13" fillId="2" borderId="3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horizontal="right"/>
    </xf>
    <xf numFmtId="164" fontId="15" fillId="2" borderId="3" xfId="0" applyNumberFormat="1" applyFont="1" applyFill="1" applyBorder="1" applyAlignment="1">
      <alignment horizontal="right"/>
    </xf>
    <xf numFmtId="164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64" fontId="13" fillId="2" borderId="4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/>
    <xf numFmtId="0" fontId="53" fillId="0" borderId="0" xfId="0" applyFont="1" applyAlignment="1"/>
    <xf numFmtId="0" fontId="30" fillId="0" borderId="0" xfId="0" applyFont="1" applyAlignment="1"/>
    <xf numFmtId="164" fontId="22" fillId="0" borderId="2" xfId="2" applyNumberFormat="1" applyFont="1" applyFill="1" applyBorder="1"/>
    <xf numFmtId="0" fontId="46" fillId="0" borderId="0" xfId="0" applyFont="1" applyAlignment="1">
      <alignment horizontal="left"/>
    </xf>
    <xf numFmtId="0" fontId="55" fillId="0" borderId="0" xfId="0" applyFont="1" applyBorder="1" applyAlignment="1">
      <alignment horizontal="left"/>
    </xf>
    <xf numFmtId="0" fontId="55" fillId="0" borderId="0" xfId="0" applyFont="1" applyBorder="1"/>
    <xf numFmtId="164" fontId="15" fillId="3" borderId="10" xfId="0" applyNumberFormat="1" applyFont="1" applyFill="1" applyBorder="1" applyAlignment="1">
      <alignment wrapText="1"/>
    </xf>
    <xf numFmtId="9" fontId="22" fillId="0" borderId="3" xfId="2" applyNumberFormat="1" applyFont="1" applyFill="1" applyBorder="1"/>
    <xf numFmtId="3" fontId="22" fillId="0" borderId="3" xfId="0" applyNumberFormat="1" applyFont="1" applyFill="1" applyBorder="1"/>
    <xf numFmtId="0" fontId="29" fillId="0" borderId="7" xfId="0" applyFont="1" applyBorder="1"/>
    <xf numFmtId="0" fontId="51" fillId="0" borderId="6" xfId="0" applyFont="1" applyBorder="1"/>
    <xf numFmtId="0" fontId="52" fillId="0" borderId="6" xfId="0" applyFont="1" applyBorder="1"/>
    <xf numFmtId="164" fontId="51" fillId="0" borderId="1" xfId="0" applyNumberFormat="1" applyFont="1" applyBorder="1" applyAlignment="1">
      <alignment horizontal="center"/>
    </xf>
    <xf numFmtId="164" fontId="51" fillId="0" borderId="2" xfId="0" applyNumberFormat="1" applyFont="1" applyBorder="1" applyAlignment="1">
      <alignment horizontal="center"/>
    </xf>
    <xf numFmtId="3" fontId="52" fillId="0" borderId="1" xfId="0" applyNumberFormat="1" applyFont="1" applyBorder="1"/>
    <xf numFmtId="3" fontId="29" fillId="0" borderId="0" xfId="0" applyNumberFormat="1" applyFont="1"/>
    <xf numFmtId="9" fontId="0" fillId="0" borderId="0" xfId="0" applyNumberFormat="1"/>
    <xf numFmtId="3" fontId="52" fillId="6" borderId="1" xfId="0" applyNumberFormat="1" applyFont="1" applyFill="1" applyBorder="1"/>
    <xf numFmtId="3" fontId="0" fillId="0" borderId="0" xfId="0" applyNumberFormat="1"/>
    <xf numFmtId="9" fontId="52" fillId="0" borderId="1" xfId="0" applyNumberFormat="1" applyFont="1" applyBorder="1"/>
    <xf numFmtId="164" fontId="52" fillId="0" borderId="1" xfId="0" applyNumberFormat="1" applyFont="1" applyBorder="1"/>
    <xf numFmtId="9" fontId="52" fillId="6" borderId="1" xfId="0" applyNumberFormat="1" applyFont="1" applyFill="1" applyBorder="1"/>
    <xf numFmtId="164" fontId="52" fillId="6" borderId="1" xfId="0" applyNumberFormat="1" applyFont="1" applyFill="1" applyBorder="1"/>
    <xf numFmtId="3" fontId="17" fillId="0" borderId="3" xfId="0" applyNumberFormat="1" applyFont="1" applyFill="1" applyBorder="1"/>
    <xf numFmtId="9" fontId="17" fillId="0" borderId="3" xfId="2" applyNumberFormat="1" applyFont="1" applyFill="1" applyBorder="1"/>
    <xf numFmtId="9" fontId="17" fillId="0" borderId="4" xfId="2" applyNumberFormat="1" applyFont="1" applyFill="1" applyBorder="1"/>
    <xf numFmtId="0" fontId="34" fillId="7" borderId="5" xfId="0" applyFont="1" applyFill="1" applyBorder="1"/>
    <xf numFmtId="0" fontId="13" fillId="8" borderId="3" xfId="0" applyNumberFormat="1" applyFont="1" applyFill="1" applyBorder="1"/>
    <xf numFmtId="9" fontId="31" fillId="7" borderId="3" xfId="2" applyNumberFormat="1" applyFont="1" applyFill="1" applyBorder="1"/>
    <xf numFmtId="0" fontId="56" fillId="0" borderId="1" xfId="0" applyNumberFormat="1" applyFont="1" applyBorder="1"/>
    <xf numFmtId="3" fontId="21" fillId="0" borderId="1" xfId="0" applyNumberFormat="1" applyFont="1" applyFill="1" applyBorder="1"/>
    <xf numFmtId="9" fontId="21" fillId="0" borderId="1" xfId="2" applyNumberFormat="1" applyFont="1" applyFill="1" applyBorder="1"/>
    <xf numFmtId="0" fontId="44" fillId="0" borderId="1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9" fontId="44" fillId="0" borderId="2" xfId="0" applyNumberFormat="1" applyFont="1" applyBorder="1"/>
    <xf numFmtId="9" fontId="44" fillId="0" borderId="4" xfId="0" applyNumberFormat="1" applyFont="1" applyBorder="1"/>
    <xf numFmtId="0" fontId="54" fillId="6" borderId="1" xfId="0" applyFont="1" applyFill="1" applyBorder="1"/>
    <xf numFmtId="3" fontId="0" fillId="0" borderId="1" xfId="0" applyNumberFormat="1" applyBorder="1"/>
    <xf numFmtId="3" fontId="0" fillId="0" borderId="1" xfId="0" applyNumberFormat="1" applyFill="1" applyBorder="1"/>
    <xf numFmtId="3" fontId="0" fillId="6" borderId="1" xfId="0" applyNumberFormat="1" applyFill="1" applyBorder="1"/>
    <xf numFmtId="3" fontId="11" fillId="0" borderId="1" xfId="0" applyNumberFormat="1" applyFont="1" applyBorder="1"/>
    <xf numFmtId="0" fontId="44" fillId="0" borderId="6" xfId="0" applyFont="1" applyFill="1" applyBorder="1"/>
    <xf numFmtId="9" fontId="44" fillId="0" borderId="1" xfId="0" applyNumberFormat="1" applyFont="1" applyFill="1" applyBorder="1"/>
    <xf numFmtId="9" fontId="44" fillId="0" borderId="2" xfId="0" applyNumberFormat="1" applyFont="1" applyFill="1" applyBorder="1"/>
    <xf numFmtId="0" fontId="58" fillId="6" borderId="1" xfId="0" applyFont="1" applyFill="1" applyBorder="1"/>
    <xf numFmtId="0" fontId="13" fillId="0" borderId="3" xfId="0" applyFont="1" applyFill="1" applyBorder="1"/>
    <xf numFmtId="3" fontId="17" fillId="0" borderId="1" xfId="0" applyNumberFormat="1" applyFont="1" applyFill="1" applyBorder="1"/>
    <xf numFmtId="9" fontId="21" fillId="0" borderId="2" xfId="2" applyNumberFormat="1" applyFont="1" applyFill="1" applyBorder="1"/>
    <xf numFmtId="0" fontId="59" fillId="0" borderId="5" xfId="0" applyFont="1" applyBorder="1"/>
    <xf numFmtId="9" fontId="59" fillId="0" borderId="3" xfId="0" applyNumberFormat="1" applyFont="1" applyBorder="1"/>
    <xf numFmtId="3" fontId="59" fillId="0" borderId="3" xfId="0" applyNumberFormat="1" applyFont="1" applyBorder="1"/>
    <xf numFmtId="164" fontId="59" fillId="0" borderId="3" xfId="0" applyNumberFormat="1" applyFont="1" applyBorder="1"/>
    <xf numFmtId="0" fontId="10" fillId="0" borderId="18" xfId="0" applyFont="1" applyBorder="1"/>
    <xf numFmtId="0" fontId="11" fillId="0" borderId="19" xfId="0" applyFont="1" applyBorder="1"/>
    <xf numFmtId="0" fontId="11" fillId="0" borderId="20" xfId="0" applyFont="1" applyBorder="1"/>
    <xf numFmtId="0" fontId="0" fillId="0" borderId="21" xfId="0" applyBorder="1"/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164" fontId="10" fillId="0" borderId="10" xfId="0" applyNumberFormat="1" applyFont="1" applyFill="1" applyBorder="1" applyAlignment="1">
      <alignment horizontal="right"/>
    </xf>
    <xf numFmtId="1" fontId="10" fillId="0" borderId="10" xfId="0" applyNumberFormat="1" applyFont="1" applyFill="1" applyBorder="1" applyAlignment="1">
      <alignment horizontal="right"/>
    </xf>
    <xf numFmtId="0" fontId="51" fillId="0" borderId="1" xfId="0" applyFont="1" applyBorder="1" applyAlignment="1">
      <alignment horizontal="center"/>
    </xf>
    <xf numFmtId="0" fontId="52" fillId="0" borderId="1" xfId="0" applyFont="1" applyBorder="1"/>
    <xf numFmtId="0" fontId="57" fillId="6" borderId="1" xfId="0" applyFont="1" applyFill="1" applyBorder="1" applyAlignment="1">
      <alignment horizontal="left"/>
    </xf>
    <xf numFmtId="0" fontId="52" fillId="6" borderId="1" xfId="0" applyFont="1" applyFill="1" applyBorder="1"/>
    <xf numFmtId="164" fontId="22" fillId="0" borderId="4" xfId="2" applyNumberFormat="1" applyFont="1" applyFill="1" applyBorder="1"/>
    <xf numFmtId="9" fontId="31" fillId="7" borderId="4" xfId="2" applyNumberFormat="1" applyFont="1" applyFill="1" applyBorder="1"/>
    <xf numFmtId="0" fontId="60" fillId="0" borderId="1" xfId="0" applyNumberFormat="1" applyFont="1" applyBorder="1"/>
    <xf numFmtId="1" fontId="61" fillId="0" borderId="3" xfId="0" applyNumberFormat="1" applyFont="1" applyBorder="1"/>
    <xf numFmtId="0" fontId="18" fillId="0" borderId="1" xfId="0" applyFont="1" applyBorder="1" applyAlignment="1">
      <alignment horizontal="center"/>
    </xf>
    <xf numFmtId="3" fontId="59" fillId="5" borderId="3" xfId="0" applyNumberFormat="1" applyFont="1" applyFill="1" applyBorder="1"/>
    <xf numFmtId="164" fontId="51" fillId="0" borderId="1" xfId="0" applyNumberFormat="1" applyFont="1" applyBorder="1"/>
    <xf numFmtId="0" fontId="0" fillId="0" borderId="6" xfId="0" applyBorder="1" applyAlignment="1">
      <alignment horizontal="left"/>
    </xf>
    <xf numFmtId="0" fontId="33" fillId="4" borderId="1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  <xf numFmtId="0" fontId="0" fillId="0" borderId="0" xfId="0" applyNumberFormat="1"/>
    <xf numFmtId="0" fontId="0" fillId="0" borderId="10" xfId="0" applyNumberFormat="1" applyBorder="1"/>
    <xf numFmtId="0" fontId="10" fillId="0" borderId="10" xfId="0" applyFont="1" applyFill="1" applyBorder="1" applyAlignment="1">
      <alignment horizontal="right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17" fillId="0" borderId="8" xfId="0" applyFont="1" applyFill="1" applyBorder="1" applyAlignment="1"/>
    <xf numFmtId="0" fontId="17" fillId="0" borderId="8" xfId="0" applyFont="1" applyFill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0" fillId="0" borderId="8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33" fillId="4" borderId="1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  <xf numFmtId="3" fontId="21" fillId="0" borderId="10" xfId="0" applyNumberFormat="1" applyFont="1" applyFill="1" applyBorder="1"/>
    <xf numFmtId="9" fontId="21" fillId="0" borderId="10" xfId="2" applyNumberFormat="1" applyFont="1" applyFill="1" applyBorder="1"/>
    <xf numFmtId="9" fontId="13" fillId="0" borderId="10" xfId="2" applyNumberFormat="1" applyFont="1" applyFill="1" applyBorder="1"/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2"/>
  <sheetViews>
    <sheetView topLeftCell="A13" zoomScale="97" zoomScaleNormal="97" workbookViewId="0">
      <selection activeCell="E42" sqref="E42"/>
    </sheetView>
  </sheetViews>
  <sheetFormatPr defaultRowHeight="15"/>
  <cols>
    <col min="1" max="1" width="3.28515625" style="8" customWidth="1"/>
    <col min="2" max="2" width="23.5703125" style="8" customWidth="1"/>
    <col min="3" max="3" width="8.5703125" style="8" customWidth="1"/>
    <col min="4" max="4" width="8.7109375" style="8" customWidth="1"/>
    <col min="5" max="5" width="9.28515625" style="8" customWidth="1"/>
    <col min="6" max="6" width="8.42578125" style="8" customWidth="1"/>
    <col min="7" max="7" width="8.85546875" style="8" customWidth="1"/>
    <col min="8" max="8" width="9.140625" style="32"/>
    <col min="9" max="9" width="8.28515625" style="8" customWidth="1"/>
    <col min="10" max="10" width="8.5703125" style="8" customWidth="1"/>
    <col min="11" max="12" width="8.42578125" style="8" customWidth="1"/>
    <col min="13" max="13" width="6.7109375" style="8" customWidth="1"/>
    <col min="14" max="14" width="6.85546875" style="8" customWidth="1"/>
    <col min="15" max="15" width="5.5703125" style="8" bestFit="1" customWidth="1"/>
    <col min="16" max="16" width="6.7109375" style="8" customWidth="1"/>
    <col min="17" max="17" width="4.140625" style="8" customWidth="1"/>
    <col min="18" max="18" width="6.85546875" style="8" customWidth="1"/>
    <col min="19" max="19" width="4.42578125" style="8" customWidth="1"/>
    <col min="20" max="20" width="5.85546875" style="8" customWidth="1"/>
  </cols>
  <sheetData>
    <row r="2" spans="1:18">
      <c r="A2" s="203" t="s">
        <v>95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</row>
    <row r="3" spans="1:18">
      <c r="A3" s="82"/>
      <c r="B3" s="82"/>
      <c r="C3" s="82"/>
      <c r="D3" s="82"/>
      <c r="E3" s="82"/>
      <c r="F3" s="82"/>
      <c r="G3" s="82"/>
      <c r="H3" s="83"/>
      <c r="I3" s="82"/>
      <c r="J3" s="82"/>
      <c r="K3" s="82"/>
      <c r="L3" s="82"/>
      <c r="M3" s="82"/>
      <c r="N3" s="82"/>
      <c r="O3" s="82"/>
      <c r="P3" s="82"/>
      <c r="Q3" s="82"/>
    </row>
    <row r="4" spans="1:18" s="19" customFormat="1" ht="9.75" customHeight="1">
      <c r="H4" s="29"/>
    </row>
    <row r="5" spans="1:18">
      <c r="A5" s="19"/>
      <c r="B5" s="92" t="s">
        <v>139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18" ht="15.75" thickBot="1">
      <c r="A6" s="19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1:18">
      <c r="A7" s="19"/>
      <c r="B7" s="207" t="s">
        <v>65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9"/>
      <c r="O7" s="95"/>
      <c r="P7" s="94"/>
      <c r="Q7" s="93"/>
      <c r="R7" s="94" t="s">
        <v>78</v>
      </c>
    </row>
    <row r="8" spans="1:18">
      <c r="A8" s="19"/>
      <c r="B8" s="77" t="s">
        <v>76</v>
      </c>
      <c r="C8" s="210" t="s">
        <v>14</v>
      </c>
      <c r="D8" s="210"/>
      <c r="E8" s="210" t="s">
        <v>79</v>
      </c>
      <c r="F8" s="210"/>
      <c r="G8" s="210" t="s">
        <v>16</v>
      </c>
      <c r="H8" s="210"/>
      <c r="I8" s="210" t="s">
        <v>50</v>
      </c>
      <c r="J8" s="210"/>
      <c r="K8" s="210" t="s">
        <v>17</v>
      </c>
      <c r="L8" s="210"/>
      <c r="M8" s="210" t="s">
        <v>18</v>
      </c>
      <c r="N8" s="211"/>
      <c r="O8" s="95"/>
      <c r="P8" s="93"/>
      <c r="Q8" s="93"/>
    </row>
    <row r="9" spans="1:18">
      <c r="A9" s="19"/>
      <c r="B9" s="77"/>
      <c r="C9" s="154" t="s">
        <v>67</v>
      </c>
      <c r="D9" s="154" t="s">
        <v>23</v>
      </c>
      <c r="E9" s="154" t="s">
        <v>67</v>
      </c>
      <c r="F9" s="154" t="s">
        <v>23</v>
      </c>
      <c r="G9" s="154" t="s">
        <v>67</v>
      </c>
      <c r="H9" s="154" t="s">
        <v>23</v>
      </c>
      <c r="I9" s="154" t="s">
        <v>67</v>
      </c>
      <c r="J9" s="154" t="s">
        <v>23</v>
      </c>
      <c r="K9" s="154" t="s">
        <v>67</v>
      </c>
      <c r="L9" s="154" t="s">
        <v>23</v>
      </c>
      <c r="M9" s="154" t="s">
        <v>67</v>
      </c>
      <c r="N9" s="155" t="s">
        <v>23</v>
      </c>
      <c r="O9" s="95"/>
      <c r="P9" s="93"/>
      <c r="Q9" s="93"/>
    </row>
    <row r="10" spans="1:18">
      <c r="A10" s="19"/>
      <c r="B10" s="77" t="s">
        <v>77</v>
      </c>
      <c r="C10" s="78">
        <f>E10+G10+I10+K10+M10</f>
        <v>1317</v>
      </c>
      <c r="D10" s="79">
        <f t="shared" ref="D10:D15" si="0">C10/$C$15</f>
        <v>8.898648648648648E-2</v>
      </c>
      <c r="E10" s="159">
        <v>341</v>
      </c>
      <c r="F10" s="79">
        <f>E10/$E$15</f>
        <v>9.2738645635028552E-2</v>
      </c>
      <c r="G10" s="159">
        <v>232</v>
      </c>
      <c r="H10" s="79">
        <f>G10/$G$15</f>
        <v>7.3510773130544993E-2</v>
      </c>
      <c r="I10" s="159">
        <v>187</v>
      </c>
      <c r="J10" s="79">
        <f>I10/$I$15</f>
        <v>8.1481481481481488E-2</v>
      </c>
      <c r="K10" s="159">
        <v>301</v>
      </c>
      <c r="L10" s="79">
        <f>K10/$K$15</f>
        <v>8.7960257159555813E-2</v>
      </c>
      <c r="M10" s="159">
        <v>256</v>
      </c>
      <c r="N10" s="156">
        <f>M10/$M$15</f>
        <v>0.11377777777777778</v>
      </c>
      <c r="O10" s="96"/>
      <c r="P10" s="93"/>
      <c r="Q10" s="93"/>
    </row>
    <row r="11" spans="1:18">
      <c r="A11" s="19"/>
      <c r="B11" s="77" t="s">
        <v>80</v>
      </c>
      <c r="C11" s="78">
        <f t="shared" ref="C11:C14" si="1">E11+G11+I11+K11+M11</f>
        <v>8373</v>
      </c>
      <c r="D11" s="79">
        <f t="shared" si="0"/>
        <v>0.56574324324324321</v>
      </c>
      <c r="E11" s="159">
        <v>1555</v>
      </c>
      <c r="F11" s="79">
        <f t="shared" ref="F11:F15" si="2">E11/$E$15</f>
        <v>0.42289910252923579</v>
      </c>
      <c r="G11" s="159">
        <v>2613</v>
      </c>
      <c r="H11" s="79">
        <f t="shared" ref="H11:H15" si="3">G11/$G$15</f>
        <v>0.82794676806083645</v>
      </c>
      <c r="I11" s="159">
        <v>1320</v>
      </c>
      <c r="J11" s="79">
        <f t="shared" ref="J11:J15" si="4">I11/$I$15</f>
        <v>0.57516339869281041</v>
      </c>
      <c r="K11" s="159">
        <v>1612</v>
      </c>
      <c r="L11" s="79">
        <f t="shared" ref="L11:L15" si="5">K11/$K$15</f>
        <v>0.47106954997077732</v>
      </c>
      <c r="M11" s="159">
        <v>1273</v>
      </c>
      <c r="N11" s="156">
        <f t="shared" ref="N11:N15" si="6">M11/$M$15</f>
        <v>0.56577777777777782</v>
      </c>
      <c r="O11" s="96"/>
      <c r="P11" s="93"/>
      <c r="Q11" s="93"/>
    </row>
    <row r="12" spans="1:18">
      <c r="A12" s="19"/>
      <c r="B12" s="77" t="s">
        <v>81</v>
      </c>
      <c r="C12" s="78">
        <f t="shared" si="1"/>
        <v>1808</v>
      </c>
      <c r="D12" s="79">
        <f t="shared" si="0"/>
        <v>0.12216216216216216</v>
      </c>
      <c r="E12" s="159">
        <v>598</v>
      </c>
      <c r="F12" s="79">
        <f t="shared" si="2"/>
        <v>0.1626325809083492</v>
      </c>
      <c r="G12" s="159">
        <v>108</v>
      </c>
      <c r="H12" s="79">
        <f t="shared" si="3"/>
        <v>3.4220532319391636E-2</v>
      </c>
      <c r="I12" s="159">
        <v>309</v>
      </c>
      <c r="J12" s="79">
        <f t="shared" si="4"/>
        <v>0.13464052287581699</v>
      </c>
      <c r="K12" s="159">
        <v>590</v>
      </c>
      <c r="L12" s="79">
        <f t="shared" si="5"/>
        <v>0.17241379310344829</v>
      </c>
      <c r="M12" s="159">
        <v>203</v>
      </c>
      <c r="N12" s="156">
        <f t="shared" si="6"/>
        <v>9.0222222222222218E-2</v>
      </c>
      <c r="O12" s="96"/>
      <c r="P12" s="93"/>
      <c r="Q12" s="93"/>
    </row>
    <row r="13" spans="1:18">
      <c r="A13" s="19"/>
      <c r="B13" s="77" t="s">
        <v>82</v>
      </c>
      <c r="C13" s="78">
        <f t="shared" si="1"/>
        <v>1182</v>
      </c>
      <c r="D13" s="79">
        <f t="shared" si="0"/>
        <v>7.9864864864864868E-2</v>
      </c>
      <c r="E13" s="159">
        <v>413</v>
      </c>
      <c r="F13" s="79">
        <f t="shared" si="2"/>
        <v>0.11231982594506391</v>
      </c>
      <c r="G13" s="159">
        <v>39</v>
      </c>
      <c r="H13" s="79">
        <f t="shared" si="3"/>
        <v>1.2357414448669201E-2</v>
      </c>
      <c r="I13" s="159">
        <v>151</v>
      </c>
      <c r="J13" s="79">
        <f t="shared" si="4"/>
        <v>6.5795206971677567E-2</v>
      </c>
      <c r="K13" s="159">
        <v>421</v>
      </c>
      <c r="L13" s="79">
        <f t="shared" si="5"/>
        <v>0.12302746931618937</v>
      </c>
      <c r="M13" s="159">
        <v>158</v>
      </c>
      <c r="N13" s="156">
        <f t="shared" si="6"/>
        <v>7.0222222222222228E-2</v>
      </c>
      <c r="O13" s="96"/>
      <c r="P13" s="93"/>
      <c r="Q13" s="93"/>
    </row>
    <row r="14" spans="1:18">
      <c r="A14" s="19"/>
      <c r="B14" s="163" t="s">
        <v>83</v>
      </c>
      <c r="C14" s="78">
        <f t="shared" si="1"/>
        <v>2120</v>
      </c>
      <c r="D14" s="164">
        <f t="shared" si="0"/>
        <v>0.14324324324324325</v>
      </c>
      <c r="E14" s="160">
        <v>770</v>
      </c>
      <c r="F14" s="164">
        <f t="shared" si="2"/>
        <v>0.20940984498232254</v>
      </c>
      <c r="G14" s="160">
        <v>164</v>
      </c>
      <c r="H14" s="164">
        <f t="shared" si="3"/>
        <v>5.1964512040557666E-2</v>
      </c>
      <c r="I14" s="160">
        <v>328</v>
      </c>
      <c r="J14" s="164">
        <f t="shared" si="4"/>
        <v>0.14291938997821352</v>
      </c>
      <c r="K14" s="160">
        <v>498</v>
      </c>
      <c r="L14" s="164">
        <f t="shared" si="5"/>
        <v>0.14552893045002921</v>
      </c>
      <c r="M14" s="160">
        <v>360</v>
      </c>
      <c r="N14" s="165">
        <f t="shared" si="6"/>
        <v>0.16</v>
      </c>
      <c r="O14" s="96"/>
      <c r="P14" s="93"/>
      <c r="Q14" s="93"/>
    </row>
    <row r="15" spans="1:18" ht="15.75" thickBot="1">
      <c r="A15" s="19"/>
      <c r="B15" s="80" t="s">
        <v>19</v>
      </c>
      <c r="C15" s="81">
        <f>SUM(C10:C14)</f>
        <v>14800</v>
      </c>
      <c r="D15" s="75">
        <f t="shared" si="0"/>
        <v>1</v>
      </c>
      <c r="E15" s="74">
        <f>SUM(E10:E14)</f>
        <v>3677</v>
      </c>
      <c r="F15" s="75">
        <f t="shared" si="2"/>
        <v>1</v>
      </c>
      <c r="G15" s="74">
        <f>SUM(G10:G14)</f>
        <v>3156</v>
      </c>
      <c r="H15" s="75">
        <f t="shared" si="3"/>
        <v>1</v>
      </c>
      <c r="I15" s="74">
        <f>SUM(I10:I14)</f>
        <v>2295</v>
      </c>
      <c r="J15" s="75">
        <f t="shared" si="4"/>
        <v>1</v>
      </c>
      <c r="K15" s="74">
        <f>SUM(K10:K14)</f>
        <v>3422</v>
      </c>
      <c r="L15" s="75">
        <f t="shared" si="5"/>
        <v>1</v>
      </c>
      <c r="M15" s="74">
        <f>SUM(M10:M14)</f>
        <v>2250</v>
      </c>
      <c r="N15" s="157">
        <f t="shared" si="6"/>
        <v>1</v>
      </c>
      <c r="O15" s="93"/>
      <c r="P15" s="93"/>
      <c r="Q15" s="93"/>
    </row>
    <row r="16" spans="1:18" s="21" customFormat="1">
      <c r="A16" s="20"/>
      <c r="B16" s="22"/>
      <c r="C16" s="23"/>
      <c r="D16" s="24"/>
      <c r="E16" s="23"/>
      <c r="F16" s="24"/>
      <c r="G16" s="25"/>
      <c r="H16" s="31"/>
      <c r="I16" s="20"/>
      <c r="J16" s="19"/>
      <c r="K16" s="19"/>
      <c r="L16" s="19"/>
      <c r="M16" s="19"/>
      <c r="N16" s="19"/>
      <c r="O16" s="19"/>
      <c r="P16" s="19"/>
      <c r="Q16" s="19"/>
    </row>
    <row r="17" spans="1:22" ht="15.75" thickBot="1">
      <c r="A17"/>
      <c r="B17" s="123" t="s">
        <v>98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38"/>
      <c r="N17" s="19"/>
      <c r="O17" s="19"/>
      <c r="P17" s="19"/>
      <c r="Q17" s="19"/>
      <c r="R17" s="8" t="s">
        <v>84</v>
      </c>
    </row>
    <row r="18" spans="1:22">
      <c r="A18" s="38"/>
      <c r="B18" s="131"/>
      <c r="C18" s="213" t="s">
        <v>138</v>
      </c>
      <c r="D18" s="214"/>
      <c r="E18" s="213" t="s">
        <v>142</v>
      </c>
      <c r="F18" s="215"/>
      <c r="G18" s="215"/>
      <c r="H18" s="215"/>
      <c r="I18" s="215"/>
      <c r="J18" s="214"/>
      <c r="K18" s="213"/>
      <c r="L18" s="216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1:22">
      <c r="A19" s="38"/>
      <c r="B19" s="132" t="s">
        <v>76</v>
      </c>
      <c r="C19" s="217">
        <v>2021</v>
      </c>
      <c r="D19" s="218"/>
      <c r="E19" s="217">
        <v>2020</v>
      </c>
      <c r="F19" s="218"/>
      <c r="G19" s="217">
        <v>2021</v>
      </c>
      <c r="H19" s="218"/>
      <c r="I19" s="217" t="s">
        <v>127</v>
      </c>
      <c r="J19" s="218"/>
      <c r="K19" s="217" t="s">
        <v>52</v>
      </c>
      <c r="L19" s="219"/>
      <c r="M19" s="38"/>
      <c r="N19" s="38"/>
      <c r="O19" s="212"/>
      <c r="P19" s="212"/>
      <c r="Q19"/>
      <c r="R19"/>
      <c r="S19" s="38"/>
      <c r="T19"/>
    </row>
    <row r="20" spans="1:22" ht="15.75">
      <c r="A20" s="38"/>
      <c r="B20" s="133"/>
      <c r="C20" s="182" t="s">
        <v>67</v>
      </c>
      <c r="D20" s="134" t="s">
        <v>23</v>
      </c>
      <c r="E20" s="182" t="s">
        <v>67</v>
      </c>
      <c r="F20" s="134" t="s">
        <v>23</v>
      </c>
      <c r="G20" s="182" t="s">
        <v>67</v>
      </c>
      <c r="H20" s="134" t="s">
        <v>23</v>
      </c>
      <c r="I20" s="182" t="s">
        <v>67</v>
      </c>
      <c r="J20" s="134" t="s">
        <v>23</v>
      </c>
      <c r="K20" s="182" t="s">
        <v>67</v>
      </c>
      <c r="L20" s="135" t="s">
        <v>23</v>
      </c>
      <c r="M20" s="38"/>
      <c r="N20"/>
      <c r="O20" s="126"/>
      <c r="P20"/>
      <c r="Q20"/>
      <c r="R20"/>
      <c r="S20" s="38"/>
      <c r="T20"/>
    </row>
    <row r="21" spans="1:22" ht="15.75">
      <c r="A21" s="38"/>
      <c r="B21" s="183" t="s">
        <v>77</v>
      </c>
      <c r="C21" s="159">
        <v>2672</v>
      </c>
      <c r="D21" s="141">
        <f>C21/C28</f>
        <v>0.19117120984474495</v>
      </c>
      <c r="E21" s="159">
        <v>873</v>
      </c>
      <c r="F21" s="141">
        <f>E21/E28</f>
        <v>2.6151818345215985E-2</v>
      </c>
      <c r="G21" s="159">
        <v>1317</v>
      </c>
      <c r="H21" s="141">
        <f>G21/G28</f>
        <v>8.898648648648648E-2</v>
      </c>
      <c r="I21" s="136">
        <f t="shared" ref="I21:I26" si="7">G21-E21</f>
        <v>444</v>
      </c>
      <c r="J21" s="142">
        <f t="shared" ref="J21:J27" si="8">I21/E21</f>
        <v>0.50859106529209619</v>
      </c>
      <c r="K21" s="136">
        <f>G21-C21</f>
        <v>-1355</v>
      </c>
      <c r="L21" s="142">
        <f>K21/C21</f>
        <v>-0.50711077844311381</v>
      </c>
      <c r="M21" s="38"/>
      <c r="N21"/>
      <c r="O21" s="127"/>
      <c r="P21"/>
      <c r="Q21"/>
      <c r="R21"/>
      <c r="S21" s="38"/>
      <c r="T21"/>
    </row>
    <row r="22" spans="1:22" ht="15.75">
      <c r="A22" s="38"/>
      <c r="B22" s="183" t="s">
        <v>128</v>
      </c>
      <c r="C22" s="160">
        <v>5950</v>
      </c>
      <c r="D22" s="141">
        <f>C22/C28</f>
        <v>0.42569936323960794</v>
      </c>
      <c r="E22" s="160">
        <v>6830</v>
      </c>
      <c r="F22" s="141">
        <f>E22/E28</f>
        <v>0.20460128212809298</v>
      </c>
      <c r="G22" s="160">
        <v>8373</v>
      </c>
      <c r="H22" s="141">
        <f>G22/G28</f>
        <v>0.56574324324324321</v>
      </c>
      <c r="I22" s="136">
        <f t="shared" si="7"/>
        <v>1543</v>
      </c>
      <c r="J22" s="142">
        <f t="shared" si="8"/>
        <v>0.22591508052708639</v>
      </c>
      <c r="K22" s="136">
        <f t="shared" ref="K22:K28" si="9">G22-C22</f>
        <v>2423</v>
      </c>
      <c r="L22" s="142">
        <f t="shared" ref="L22:L28" si="10">K22/C22</f>
        <v>0.40722689075630253</v>
      </c>
      <c r="M22" s="38"/>
      <c r="N22"/>
      <c r="O22" s="127"/>
      <c r="P22"/>
      <c r="Q22"/>
      <c r="R22"/>
      <c r="S22" s="38"/>
      <c r="T22"/>
    </row>
    <row r="23" spans="1:22" ht="15.75">
      <c r="A23" s="38"/>
      <c r="B23" s="184" t="s">
        <v>129</v>
      </c>
      <c r="C23" s="161">
        <f t="shared" ref="C23" si="11">SUM(C21:C22)</f>
        <v>8622</v>
      </c>
      <c r="D23" s="143">
        <f>C23/C28</f>
        <v>0.61687057308435289</v>
      </c>
      <c r="E23" s="161">
        <f t="shared" ref="E23" si="12">SUM(E21:E22)</f>
        <v>7703</v>
      </c>
      <c r="F23" s="143">
        <f>E23/E28</f>
        <v>0.23075310047330896</v>
      </c>
      <c r="G23" s="161">
        <f t="shared" ref="G23" si="13">SUM(G21:G22)</f>
        <v>9690</v>
      </c>
      <c r="H23" s="143">
        <f>G23/G28</f>
        <v>0.65472972972972976</v>
      </c>
      <c r="I23" s="139">
        <f t="shared" si="7"/>
        <v>1987</v>
      </c>
      <c r="J23" s="144">
        <f t="shared" si="8"/>
        <v>0.2579514474879917</v>
      </c>
      <c r="K23" s="139">
        <f t="shared" si="9"/>
        <v>1068</v>
      </c>
      <c r="L23" s="144">
        <f t="shared" si="10"/>
        <v>0.12386917188587335</v>
      </c>
      <c r="M23" s="38"/>
      <c r="N23"/>
      <c r="O23" s="127"/>
      <c r="P23"/>
      <c r="Q23"/>
      <c r="R23"/>
      <c r="S23" s="38"/>
      <c r="T23"/>
    </row>
    <row r="24" spans="1:22" ht="15.75">
      <c r="A24" s="38"/>
      <c r="B24" s="183" t="s">
        <v>130</v>
      </c>
      <c r="C24" s="160">
        <v>1746</v>
      </c>
      <c r="D24" s="141">
        <f>C24/C28</f>
        <v>0.12491951062459755</v>
      </c>
      <c r="E24" s="160">
        <v>4943</v>
      </c>
      <c r="F24" s="141">
        <f>E24/E28</f>
        <v>0.14807381223413815</v>
      </c>
      <c r="G24" s="160">
        <v>1808</v>
      </c>
      <c r="H24" s="141">
        <f>G24/G28</f>
        <v>0.12216216216216216</v>
      </c>
      <c r="I24" s="136">
        <f t="shared" si="7"/>
        <v>-3135</v>
      </c>
      <c r="J24" s="142">
        <f t="shared" si="8"/>
        <v>-0.63423022455998379</v>
      </c>
      <c r="K24" s="136">
        <f t="shared" si="9"/>
        <v>62</v>
      </c>
      <c r="L24" s="142">
        <f t="shared" si="10"/>
        <v>3.5509736540664374E-2</v>
      </c>
      <c r="M24" s="38"/>
      <c r="N24"/>
      <c r="O24" s="126"/>
      <c r="P24"/>
      <c r="Q24" s="137"/>
      <c r="R24"/>
      <c r="S24" s="38"/>
      <c r="T24"/>
    </row>
    <row r="25" spans="1:22" ht="15.75">
      <c r="A25" s="38"/>
      <c r="B25" s="183" t="s">
        <v>131</v>
      </c>
      <c r="C25" s="160">
        <v>1191</v>
      </c>
      <c r="D25" s="141">
        <f>C25/C28</f>
        <v>8.5211418759390423E-2</v>
      </c>
      <c r="E25" s="160">
        <v>8462</v>
      </c>
      <c r="F25" s="141">
        <f>E25/E28</f>
        <v>0.25348990473908095</v>
      </c>
      <c r="G25" s="160">
        <v>1182</v>
      </c>
      <c r="H25" s="141">
        <f>G25/G28</f>
        <v>7.9864864864864868E-2</v>
      </c>
      <c r="I25" s="136">
        <f t="shared" si="7"/>
        <v>-7280</v>
      </c>
      <c r="J25" s="142">
        <f t="shared" si="8"/>
        <v>-0.86031670999763654</v>
      </c>
      <c r="K25" s="136">
        <f t="shared" si="9"/>
        <v>-9</v>
      </c>
      <c r="L25" s="142">
        <f t="shared" si="10"/>
        <v>-7.556675062972292E-3</v>
      </c>
      <c r="M25" s="38"/>
      <c r="N25"/>
      <c r="O25" s="126"/>
      <c r="P25"/>
      <c r="Q25" s="137"/>
      <c r="R25"/>
      <c r="S25" s="38"/>
      <c r="T25" s="138"/>
    </row>
    <row r="26" spans="1:22" ht="15.75">
      <c r="A26" s="38"/>
      <c r="B26" s="185" t="s">
        <v>132</v>
      </c>
      <c r="C26" s="161">
        <v>2418</v>
      </c>
      <c r="D26" s="143">
        <f>C26/C28</f>
        <v>0.17299849753165916</v>
      </c>
      <c r="E26" s="161">
        <v>12274</v>
      </c>
      <c r="F26" s="143">
        <f>E26/E28</f>
        <v>0.36768318255347193</v>
      </c>
      <c r="G26" s="161">
        <v>2120</v>
      </c>
      <c r="H26" s="143">
        <f>G26/G28</f>
        <v>0.14324324324324325</v>
      </c>
      <c r="I26" s="139">
        <f t="shared" si="7"/>
        <v>-10154</v>
      </c>
      <c r="J26" s="144">
        <f t="shared" si="8"/>
        <v>-0.82727717125631417</v>
      </c>
      <c r="K26" s="139">
        <f t="shared" si="9"/>
        <v>-298</v>
      </c>
      <c r="L26" s="144">
        <f t="shared" si="10"/>
        <v>-0.12324234904880066</v>
      </c>
      <c r="M26" s="137"/>
      <c r="N26"/>
      <c r="O26" s="126"/>
      <c r="P26"/>
      <c r="Q26" s="137"/>
      <c r="R26"/>
      <c r="S26" s="137"/>
      <c r="T26" s="140"/>
    </row>
    <row r="27" spans="1:22" ht="15.75">
      <c r="A27" s="38"/>
      <c r="B27" s="185" t="s">
        <v>133</v>
      </c>
      <c r="C27" s="166">
        <f t="shared" ref="C27" si="14">C25+C26</f>
        <v>3609</v>
      </c>
      <c r="D27" s="143">
        <f>C27/C28</f>
        <v>0.25820991629104956</v>
      </c>
      <c r="E27" s="166">
        <f t="shared" ref="E27" si="15">E25+E26</f>
        <v>20736</v>
      </c>
      <c r="F27" s="143">
        <f>E27/E28</f>
        <v>0.62117308729255283</v>
      </c>
      <c r="G27" s="166">
        <f t="shared" ref="G27" si="16">G25+G26</f>
        <v>3302</v>
      </c>
      <c r="H27" s="143">
        <f>G27/G28</f>
        <v>0.22310810810810811</v>
      </c>
      <c r="I27" s="139">
        <f>SUM(I25,I26)</f>
        <v>-17434</v>
      </c>
      <c r="J27" s="144">
        <f t="shared" si="8"/>
        <v>-0.84076003086419748</v>
      </c>
      <c r="K27" s="158">
        <f t="shared" ref="K27" si="17">K25+K26</f>
        <v>-307</v>
      </c>
      <c r="L27" s="144">
        <f t="shared" si="10"/>
        <v>-8.5065114990302018E-2</v>
      </c>
      <c r="M27" s="137"/>
      <c r="N27" s="137"/>
      <c r="O27"/>
      <c r="P27"/>
      <c r="Q27"/>
      <c r="R27"/>
      <c r="S27" s="137"/>
      <c r="T27" s="140"/>
    </row>
    <row r="28" spans="1:22" ht="16.5" thickBot="1">
      <c r="A28" s="38"/>
      <c r="B28" s="170" t="s">
        <v>134</v>
      </c>
      <c r="C28" s="189">
        <f t="shared" ref="C28" si="18">C21+C22+C24+C25+C26</f>
        <v>13977</v>
      </c>
      <c r="D28" s="171">
        <f>C28/C28</f>
        <v>1</v>
      </c>
      <c r="E28" s="189">
        <f t="shared" ref="E28" si="19">E21+E22+E24+E25+E26</f>
        <v>33382</v>
      </c>
      <c r="F28" s="171">
        <f>E28/E28</f>
        <v>1</v>
      </c>
      <c r="G28" s="189">
        <f>G21+G22+G24+G25+G26</f>
        <v>14800</v>
      </c>
      <c r="H28" s="171">
        <v>1</v>
      </c>
      <c r="I28" s="172">
        <f>SUM(I21,I22,I24,I27)</f>
        <v>-18582</v>
      </c>
      <c r="J28" s="173">
        <f>I28/E28</f>
        <v>-0.55664729494937393</v>
      </c>
      <c r="K28" s="191">
        <f t="shared" si="9"/>
        <v>823</v>
      </c>
      <c r="L28" s="192">
        <f t="shared" si="10"/>
        <v>5.8882449738856694E-2</v>
      </c>
      <c r="M28" s="38"/>
      <c r="N28" s="38"/>
      <c r="O28" s="38"/>
      <c r="P28" s="38"/>
      <c r="Q28" s="38"/>
      <c r="R28" s="38"/>
      <c r="S28" s="38"/>
      <c r="T28"/>
    </row>
    <row r="29" spans="1:22">
      <c r="A29"/>
      <c r="B29" s="123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38"/>
      <c r="N29" s="19"/>
      <c r="O29" s="19"/>
      <c r="P29" s="19"/>
      <c r="Q29" s="19"/>
    </row>
    <row r="30" spans="1:22" ht="4.5" customHeight="1">
      <c r="A30"/>
      <c r="B30" s="123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38"/>
      <c r="N30" s="19"/>
      <c r="O30" s="19"/>
      <c r="P30" s="19"/>
      <c r="Q30" s="19"/>
    </row>
    <row r="31" spans="1:22" hidden="1">
      <c r="A31"/>
      <c r="B31" s="123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38"/>
      <c r="N31" s="19"/>
      <c r="O31" s="19"/>
      <c r="P31" s="19"/>
      <c r="Q31" s="19"/>
    </row>
    <row r="32" spans="1:22">
      <c r="A32" s="84" t="s">
        <v>102</v>
      </c>
      <c r="B32" s="125"/>
      <c r="C32" s="85"/>
      <c r="D32" s="85"/>
      <c r="E32" s="85"/>
      <c r="F32" s="85"/>
      <c r="G32" s="85"/>
      <c r="H32" s="86"/>
      <c r="I32" s="85"/>
      <c r="J32" s="85"/>
      <c r="K32" s="85"/>
      <c r="L32" s="19"/>
      <c r="M32" s="19"/>
      <c r="N32" s="19"/>
      <c r="O32" s="19"/>
      <c r="P32" s="87"/>
      <c r="Q32" s="87"/>
      <c r="R32" s="26"/>
    </row>
    <row r="33" spans="1:18" ht="15.75" thickBot="1">
      <c r="A33" s="88"/>
      <c r="B33" s="20"/>
      <c r="C33" s="88"/>
      <c r="D33" s="88"/>
      <c r="E33" s="88"/>
      <c r="F33" s="88"/>
      <c r="G33" s="88"/>
      <c r="H33" s="89"/>
      <c r="I33" s="88"/>
      <c r="J33" s="85"/>
      <c r="K33" s="85"/>
      <c r="L33" s="19"/>
      <c r="M33" s="19"/>
      <c r="N33" s="19"/>
      <c r="O33" s="19"/>
      <c r="P33" s="87"/>
      <c r="Q33" s="87"/>
      <c r="R33" s="26"/>
    </row>
    <row r="34" spans="1:18">
      <c r="A34" s="20"/>
      <c r="B34" s="66"/>
      <c r="C34" s="204" t="s">
        <v>96</v>
      </c>
      <c r="D34" s="205"/>
      <c r="E34" s="205"/>
      <c r="F34" s="205"/>
      <c r="G34" s="205"/>
      <c r="H34" s="206"/>
      <c r="I34" s="20"/>
      <c r="J34" s="19"/>
      <c r="K34" s="19"/>
      <c r="L34" s="19"/>
      <c r="M34" s="19"/>
      <c r="N34" s="19"/>
      <c r="O34" s="19"/>
      <c r="P34" s="19"/>
      <c r="Q34" s="19"/>
      <c r="R34" s="100" t="s">
        <v>85</v>
      </c>
    </row>
    <row r="35" spans="1:18">
      <c r="A35" s="20"/>
      <c r="B35" s="67" t="s">
        <v>33</v>
      </c>
      <c r="C35" s="199" t="s">
        <v>137</v>
      </c>
      <c r="D35" s="200"/>
      <c r="E35" s="199" t="s">
        <v>140</v>
      </c>
      <c r="F35" s="200"/>
      <c r="G35" s="201" t="s">
        <v>52</v>
      </c>
      <c r="H35" s="202"/>
      <c r="I35" s="20"/>
      <c r="J35" s="19"/>
      <c r="L35" s="19"/>
      <c r="M35" s="19"/>
      <c r="N35" s="19"/>
      <c r="O35" s="19"/>
      <c r="P35" s="19"/>
      <c r="Q35" s="19"/>
    </row>
    <row r="36" spans="1:18">
      <c r="A36" s="20"/>
      <c r="B36" s="68"/>
      <c r="C36" s="65" t="s">
        <v>34</v>
      </c>
      <c r="D36" s="90" t="s">
        <v>23</v>
      </c>
      <c r="E36" s="65" t="s">
        <v>34</v>
      </c>
      <c r="F36" s="90" t="s">
        <v>23</v>
      </c>
      <c r="G36" s="65" t="s">
        <v>34</v>
      </c>
      <c r="H36" s="69" t="s">
        <v>23</v>
      </c>
      <c r="I36" s="20"/>
      <c r="J36" s="19"/>
      <c r="K36" s="19"/>
      <c r="L36" s="19"/>
      <c r="M36" s="19"/>
      <c r="N36" s="19"/>
      <c r="O36" s="19"/>
      <c r="P36" s="19"/>
      <c r="Q36" s="19"/>
    </row>
    <row r="37" spans="1:18">
      <c r="A37" s="20"/>
      <c r="B37" s="68" t="s">
        <v>15</v>
      </c>
      <c r="C37" s="162">
        <v>896</v>
      </c>
      <c r="D37" s="50">
        <f>C37/C42</f>
        <v>0.37055417700578991</v>
      </c>
      <c r="E37" s="162">
        <v>770</v>
      </c>
      <c r="F37" s="50">
        <f>E37/E42</f>
        <v>0.3632075471698113</v>
      </c>
      <c r="G37" s="51">
        <f>E37-C37</f>
        <v>-126</v>
      </c>
      <c r="H37" s="124">
        <f>G37/C37</f>
        <v>-0.140625</v>
      </c>
      <c r="I37" s="20"/>
      <c r="J37" s="19"/>
      <c r="K37" s="19"/>
      <c r="L37" s="19"/>
      <c r="M37" s="19"/>
      <c r="N37" s="19"/>
      <c r="O37" s="19"/>
      <c r="P37" s="19"/>
      <c r="Q37" s="19"/>
    </row>
    <row r="38" spans="1:18">
      <c r="A38" s="20"/>
      <c r="B38" s="68" t="s">
        <v>50</v>
      </c>
      <c r="C38" s="162">
        <v>375</v>
      </c>
      <c r="D38" s="50">
        <f>C38/C42</f>
        <v>0.15508684863523572</v>
      </c>
      <c r="E38" s="162">
        <v>328</v>
      </c>
      <c r="F38" s="50">
        <f>E38/E42</f>
        <v>0.15471698113207547</v>
      </c>
      <c r="G38" s="51">
        <f t="shared" ref="G38:G42" si="20">E38-C38</f>
        <v>-47</v>
      </c>
      <c r="H38" s="124">
        <f t="shared" ref="H38:H42" si="21">G38/C38</f>
        <v>-0.12533333333333332</v>
      </c>
      <c r="I38" s="20"/>
      <c r="J38" s="19"/>
      <c r="K38" s="19"/>
      <c r="L38" s="19"/>
      <c r="M38" s="19"/>
      <c r="N38" s="91"/>
      <c r="O38" s="19"/>
      <c r="P38" s="19"/>
      <c r="Q38" s="19"/>
    </row>
    <row r="39" spans="1:18">
      <c r="A39" s="20"/>
      <c r="B39" s="68" t="s">
        <v>16</v>
      </c>
      <c r="C39" s="162">
        <v>190</v>
      </c>
      <c r="D39" s="50">
        <f>C39/C42</f>
        <v>7.8577336641852777E-2</v>
      </c>
      <c r="E39" s="162">
        <v>164</v>
      </c>
      <c r="F39" s="50">
        <f>E39/E42</f>
        <v>7.7358490566037733E-2</v>
      </c>
      <c r="G39" s="51">
        <f t="shared" si="20"/>
        <v>-26</v>
      </c>
      <c r="H39" s="124">
        <f t="shared" si="21"/>
        <v>-0.1368421052631579</v>
      </c>
      <c r="I39" s="20"/>
      <c r="J39" s="19"/>
      <c r="K39" s="19"/>
      <c r="L39" s="19"/>
      <c r="M39" s="19"/>
      <c r="N39" s="91"/>
      <c r="O39" s="19"/>
      <c r="P39" s="19"/>
      <c r="Q39" s="19"/>
    </row>
    <row r="40" spans="1:18">
      <c r="A40" s="20"/>
      <c r="B40" s="68" t="s">
        <v>17</v>
      </c>
      <c r="C40" s="162">
        <v>552</v>
      </c>
      <c r="D40" s="50">
        <f>C40/C42</f>
        <v>0.22828784119106699</v>
      </c>
      <c r="E40" s="162">
        <v>498</v>
      </c>
      <c r="F40" s="50">
        <f>E40/E42</f>
        <v>0.23490566037735849</v>
      </c>
      <c r="G40" s="51">
        <f t="shared" si="20"/>
        <v>-54</v>
      </c>
      <c r="H40" s="124">
        <f t="shared" si="21"/>
        <v>-9.7826086956521743E-2</v>
      </c>
      <c r="I40" s="20"/>
      <c r="J40" s="19"/>
      <c r="K40" s="19"/>
      <c r="L40" s="19"/>
      <c r="M40" s="19"/>
      <c r="N40" s="19"/>
      <c r="O40" s="19"/>
      <c r="P40" s="19"/>
      <c r="Q40" s="19"/>
    </row>
    <row r="41" spans="1:18">
      <c r="A41" s="20"/>
      <c r="B41" s="68" t="s">
        <v>18</v>
      </c>
      <c r="C41" s="162">
        <v>405</v>
      </c>
      <c r="D41" s="50">
        <f>C41/C42</f>
        <v>0.16749379652605459</v>
      </c>
      <c r="E41" s="162">
        <v>360</v>
      </c>
      <c r="F41" s="50">
        <f>E41/E42</f>
        <v>0.16981132075471697</v>
      </c>
      <c r="G41" s="51">
        <f t="shared" si="20"/>
        <v>-45</v>
      </c>
      <c r="H41" s="124">
        <f t="shared" si="21"/>
        <v>-0.1111111111111111</v>
      </c>
      <c r="I41" s="20"/>
      <c r="J41" s="19"/>
      <c r="K41" s="19"/>
      <c r="L41" s="19"/>
      <c r="M41" s="19"/>
      <c r="N41" s="19"/>
      <c r="O41" s="19"/>
      <c r="P41" s="19"/>
      <c r="Q41" s="19"/>
    </row>
    <row r="42" spans="1:18" ht="15.75" thickBot="1">
      <c r="A42" s="20"/>
      <c r="B42" s="70" t="s">
        <v>14</v>
      </c>
      <c r="C42" s="71">
        <f>SUM(C37:C41)</f>
        <v>2418</v>
      </c>
      <c r="D42" s="129">
        <f>C42/C42</f>
        <v>1</v>
      </c>
      <c r="E42" s="71">
        <f>SUM(E37:E41)</f>
        <v>2120</v>
      </c>
      <c r="F42" s="129">
        <f>E42/E42</f>
        <v>1</v>
      </c>
      <c r="G42" s="130">
        <f t="shared" si="20"/>
        <v>-298</v>
      </c>
      <c r="H42" s="186">
        <f t="shared" si="21"/>
        <v>-0.12324234904880066</v>
      </c>
      <c r="I42" s="20"/>
      <c r="J42" s="19"/>
      <c r="K42" s="19"/>
      <c r="L42" s="19"/>
      <c r="M42" s="19"/>
      <c r="N42" s="19"/>
      <c r="O42" s="19"/>
      <c r="P42" s="19"/>
      <c r="Q42" s="19" t="s">
        <v>72</v>
      </c>
    </row>
  </sheetData>
  <mergeCells count="21">
    <mergeCell ref="O19:P19"/>
    <mergeCell ref="C18:D18"/>
    <mergeCell ref="E18:J18"/>
    <mergeCell ref="K18:L18"/>
    <mergeCell ref="C19:D19"/>
    <mergeCell ref="E19:F19"/>
    <mergeCell ref="G19:H19"/>
    <mergeCell ref="I19:J19"/>
    <mergeCell ref="K19:L19"/>
    <mergeCell ref="E35:F35"/>
    <mergeCell ref="C35:D35"/>
    <mergeCell ref="G35:H35"/>
    <mergeCell ref="A2:Q2"/>
    <mergeCell ref="C34:H34"/>
    <mergeCell ref="B7:N7"/>
    <mergeCell ref="C8:D8"/>
    <mergeCell ref="E8:F8"/>
    <mergeCell ref="I8:J8"/>
    <mergeCell ref="G8:H8"/>
    <mergeCell ref="K8:L8"/>
    <mergeCell ref="M8:N8"/>
  </mergeCells>
  <phoneticPr fontId="0" type="noConversion"/>
  <pageMargins left="0.16" right="0.2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21"/>
  <sheetViews>
    <sheetView zoomScaleNormal="100" workbookViewId="0">
      <selection activeCell="F26" sqref="F26"/>
    </sheetView>
  </sheetViews>
  <sheetFormatPr defaultRowHeight="15"/>
  <cols>
    <col min="1" max="1" width="3" style="43" customWidth="1"/>
    <col min="2" max="2" width="45.7109375" style="8" customWidth="1"/>
    <col min="3" max="3" width="8.85546875" style="8" customWidth="1"/>
    <col min="4" max="4" width="7.7109375" style="8" customWidth="1"/>
    <col min="5" max="5" width="5.5703125" style="8" customWidth="1"/>
    <col min="6" max="6" width="5.85546875" style="44" customWidth="1"/>
    <col min="7" max="7" width="8.28515625" style="8" customWidth="1"/>
    <col min="8" max="8" width="7.85546875" style="8" customWidth="1"/>
    <col min="9" max="9" width="4.28515625" style="8" customWidth="1"/>
    <col min="10" max="10" width="7.140625" style="44" customWidth="1"/>
    <col min="11" max="11" width="8" style="8" customWidth="1"/>
    <col min="12" max="12" width="7.85546875" style="8" customWidth="1"/>
    <col min="13" max="13" width="4.5703125" style="8" customWidth="1"/>
    <col min="14" max="14" width="6.7109375" style="44" customWidth="1"/>
    <col min="15" max="15" width="8.28515625" style="8" customWidth="1"/>
    <col min="16" max="16" width="7.7109375" style="8" customWidth="1"/>
    <col min="17" max="17" width="4.140625" style="8" customWidth="1"/>
    <col min="18" max="18" width="6.85546875" style="44" customWidth="1"/>
    <col min="19" max="19" width="8.140625" style="8" customWidth="1"/>
    <col min="20" max="20" width="7.7109375" style="8" customWidth="1"/>
    <col min="21" max="21" width="4" style="8" customWidth="1"/>
    <col min="22" max="22" width="7.28515625" style="43" customWidth="1"/>
    <col min="23" max="24" width="7.140625" style="8" customWidth="1"/>
    <col min="25" max="25" width="6.140625" style="8" customWidth="1"/>
    <col min="26" max="26" width="6.5703125" style="8" customWidth="1"/>
    <col min="27" max="27" width="9.7109375" style="8" bestFit="1" customWidth="1"/>
  </cols>
  <sheetData>
    <row r="3" spans="1:27">
      <c r="A3" s="220" t="s">
        <v>95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</row>
    <row r="4" spans="1:27" ht="9.75" customHeight="1">
      <c r="B4" s="97"/>
    </row>
    <row r="5" spans="1:27" s="11" customFormat="1">
      <c r="A5" s="225" t="s">
        <v>103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9"/>
      <c r="X5" s="9"/>
      <c r="Y5" s="9"/>
      <c r="Z5" s="9"/>
      <c r="AA5" s="10"/>
    </row>
    <row r="6" spans="1:27" s="11" customFormat="1" ht="9.75" customHeight="1" thickBot="1">
      <c r="A6" s="12" t="s">
        <v>97</v>
      </c>
      <c r="B6" s="9"/>
      <c r="C6" s="9"/>
      <c r="D6" s="9"/>
      <c r="E6" s="12"/>
      <c r="F6" s="12"/>
      <c r="G6" s="9"/>
      <c r="H6" s="9"/>
      <c r="I6" s="12"/>
      <c r="J6" s="12"/>
      <c r="K6" s="9"/>
      <c r="L6" s="9"/>
      <c r="M6" s="12"/>
      <c r="N6" s="12"/>
      <c r="O6" s="9"/>
      <c r="P6" s="9"/>
      <c r="Q6" s="12"/>
      <c r="R6" s="12"/>
      <c r="S6" s="9"/>
      <c r="T6" s="9"/>
      <c r="U6" s="9"/>
      <c r="V6" s="9"/>
      <c r="W6" s="9"/>
      <c r="X6" s="9"/>
      <c r="Y6" s="9"/>
      <c r="Z6" s="9"/>
      <c r="AA6" s="10"/>
    </row>
    <row r="7" spans="1:27" s="11" customFormat="1">
      <c r="A7" s="105"/>
      <c r="B7" s="106" t="s">
        <v>44</v>
      </c>
      <c r="C7" s="226" t="s">
        <v>20</v>
      </c>
      <c r="D7" s="226"/>
      <c r="E7" s="226"/>
      <c r="F7" s="226"/>
      <c r="G7" s="227" t="s">
        <v>51</v>
      </c>
      <c r="H7" s="227"/>
      <c r="I7" s="227"/>
      <c r="J7" s="227"/>
      <c r="K7" s="227" t="s">
        <v>16</v>
      </c>
      <c r="L7" s="227"/>
      <c r="M7" s="227"/>
      <c r="N7" s="227"/>
      <c r="O7" s="226" t="s">
        <v>73</v>
      </c>
      <c r="P7" s="226"/>
      <c r="Q7" s="226"/>
      <c r="R7" s="226"/>
      <c r="S7" s="223" t="s">
        <v>21</v>
      </c>
      <c r="T7" s="223"/>
      <c r="U7" s="223"/>
      <c r="V7" s="223"/>
      <c r="W7" s="223" t="s">
        <v>74</v>
      </c>
      <c r="X7" s="223"/>
      <c r="Y7" s="223"/>
      <c r="Z7" s="224"/>
      <c r="AA7" s="10"/>
    </row>
    <row r="8" spans="1:27" s="11" customFormat="1">
      <c r="A8" s="107"/>
      <c r="B8" s="54" t="s">
        <v>45</v>
      </c>
      <c r="C8" s="190" t="s">
        <v>136</v>
      </c>
      <c r="D8" s="190" t="s">
        <v>141</v>
      </c>
      <c r="E8" s="221" t="s">
        <v>48</v>
      </c>
      <c r="F8" s="221"/>
      <c r="G8" s="190" t="s">
        <v>136</v>
      </c>
      <c r="H8" s="190" t="s">
        <v>141</v>
      </c>
      <c r="I8" s="221" t="s">
        <v>48</v>
      </c>
      <c r="J8" s="221"/>
      <c r="K8" s="190" t="s">
        <v>136</v>
      </c>
      <c r="L8" s="190" t="s">
        <v>141</v>
      </c>
      <c r="M8" s="221" t="s">
        <v>48</v>
      </c>
      <c r="N8" s="221"/>
      <c r="O8" s="190" t="s">
        <v>136</v>
      </c>
      <c r="P8" s="190" t="s">
        <v>141</v>
      </c>
      <c r="Q8" s="221" t="s">
        <v>48</v>
      </c>
      <c r="R8" s="221"/>
      <c r="S8" s="190" t="s">
        <v>136</v>
      </c>
      <c r="T8" s="190" t="s">
        <v>141</v>
      </c>
      <c r="U8" s="221" t="s">
        <v>48</v>
      </c>
      <c r="V8" s="221"/>
      <c r="W8" s="190" t="s">
        <v>136</v>
      </c>
      <c r="X8" s="190" t="s">
        <v>141</v>
      </c>
      <c r="Y8" s="221" t="s">
        <v>48</v>
      </c>
      <c r="Z8" s="222"/>
      <c r="AA8" s="10"/>
    </row>
    <row r="9" spans="1:27" s="11" customFormat="1">
      <c r="A9" s="108">
        <v>1</v>
      </c>
      <c r="B9" s="120" t="s">
        <v>86</v>
      </c>
      <c r="C9" s="76">
        <v>44</v>
      </c>
      <c r="D9" s="76">
        <v>36</v>
      </c>
      <c r="E9" s="152">
        <f t="shared" ref="E9:E19" si="0">D9-C9</f>
        <v>-8</v>
      </c>
      <c r="F9" s="153">
        <f>E9/C9</f>
        <v>-0.18181818181818182</v>
      </c>
      <c r="G9" s="76">
        <v>11</v>
      </c>
      <c r="H9" s="76">
        <v>10</v>
      </c>
      <c r="I9" s="152">
        <f t="shared" ref="I9:I20" si="1">H9-G9</f>
        <v>-1</v>
      </c>
      <c r="J9" s="153">
        <f>I9/G9</f>
        <v>-9.0909090909090912E-2</v>
      </c>
      <c r="K9" s="76">
        <v>3</v>
      </c>
      <c r="L9" s="76">
        <v>4</v>
      </c>
      <c r="M9" s="152">
        <f t="shared" ref="M9:M19" si="2">L9-K9</f>
        <v>1</v>
      </c>
      <c r="N9" s="153">
        <f t="shared" ref="N9:N19" si="3">M9/K9</f>
        <v>0.33333333333333331</v>
      </c>
      <c r="O9" s="76">
        <v>23</v>
      </c>
      <c r="P9" s="76">
        <v>20</v>
      </c>
      <c r="Q9" s="152">
        <f t="shared" ref="Q9:Q20" si="4">P9-O9</f>
        <v>-3</v>
      </c>
      <c r="R9" s="153">
        <f>Q9/O9</f>
        <v>-0.13043478260869565</v>
      </c>
      <c r="S9" s="76">
        <v>5</v>
      </c>
      <c r="T9" s="76">
        <v>3</v>
      </c>
      <c r="U9" s="152">
        <f t="shared" ref="U9:U20" si="5">T9-S9</f>
        <v>-2</v>
      </c>
      <c r="V9" s="153">
        <f>U9/S9</f>
        <v>-0.4</v>
      </c>
      <c r="W9" s="151">
        <f>C9+G9+K9+O9+S9</f>
        <v>86</v>
      </c>
      <c r="X9" s="151">
        <f>D9+H9+L9+P9+T9</f>
        <v>73</v>
      </c>
      <c r="Y9" s="168">
        <f>X9-W9</f>
        <v>-13</v>
      </c>
      <c r="Z9" s="169">
        <f>Y9/W9</f>
        <v>-0.15116279069767441</v>
      </c>
      <c r="AA9" s="10"/>
    </row>
    <row r="10" spans="1:27" s="11" customFormat="1">
      <c r="A10" s="108">
        <v>2</v>
      </c>
      <c r="B10" s="121" t="s">
        <v>87</v>
      </c>
      <c r="C10" s="76">
        <v>78</v>
      </c>
      <c r="D10" s="76">
        <v>64</v>
      </c>
      <c r="E10" s="152">
        <f t="shared" si="0"/>
        <v>-14</v>
      </c>
      <c r="F10" s="153">
        <f t="shared" ref="F10:F19" si="6">E10/C10</f>
        <v>-0.17948717948717949</v>
      </c>
      <c r="G10" s="76">
        <v>26</v>
      </c>
      <c r="H10" s="76">
        <v>20</v>
      </c>
      <c r="I10" s="152">
        <f t="shared" si="1"/>
        <v>-6</v>
      </c>
      <c r="J10" s="153">
        <f t="shared" ref="J10:J20" si="7">I10/G10</f>
        <v>-0.23076923076923078</v>
      </c>
      <c r="K10" s="76">
        <v>6</v>
      </c>
      <c r="L10" s="76">
        <v>5</v>
      </c>
      <c r="M10" s="152">
        <f t="shared" si="2"/>
        <v>-1</v>
      </c>
      <c r="N10" s="153">
        <f t="shared" si="3"/>
        <v>-0.16666666666666666</v>
      </c>
      <c r="O10" s="76">
        <v>51</v>
      </c>
      <c r="P10" s="76">
        <v>48</v>
      </c>
      <c r="Q10" s="152">
        <f t="shared" si="4"/>
        <v>-3</v>
      </c>
      <c r="R10" s="153">
        <f t="shared" ref="R10:R20" si="8">Q10/O10</f>
        <v>-5.8823529411764705E-2</v>
      </c>
      <c r="S10" s="76">
        <v>19</v>
      </c>
      <c r="T10" s="76">
        <v>15</v>
      </c>
      <c r="U10" s="152">
        <f t="shared" si="5"/>
        <v>-4</v>
      </c>
      <c r="V10" s="153">
        <f t="shared" ref="V10:V20" si="9">U10/S10</f>
        <v>-0.21052631578947367</v>
      </c>
      <c r="W10" s="151">
        <f t="shared" ref="W10:W19" si="10">C10+G10+K10+O10+S10</f>
        <v>180</v>
      </c>
      <c r="X10" s="151">
        <f t="shared" ref="X10:X19" si="11">D10+H10+L10+P10+T10</f>
        <v>152</v>
      </c>
      <c r="Y10" s="168">
        <f t="shared" ref="Y10:Y20" si="12">X10-W10</f>
        <v>-28</v>
      </c>
      <c r="Z10" s="169">
        <f t="shared" ref="Z10:Z20" si="13">Y10/W10</f>
        <v>-0.15555555555555556</v>
      </c>
      <c r="AA10" s="10"/>
    </row>
    <row r="11" spans="1:27" s="11" customFormat="1">
      <c r="A11" s="108">
        <v>3</v>
      </c>
      <c r="B11" s="121" t="s">
        <v>88</v>
      </c>
      <c r="C11" s="76">
        <v>72</v>
      </c>
      <c r="D11" s="76">
        <v>67</v>
      </c>
      <c r="E11" s="152">
        <f t="shared" si="0"/>
        <v>-5</v>
      </c>
      <c r="F11" s="153">
        <f t="shared" si="6"/>
        <v>-6.9444444444444448E-2</v>
      </c>
      <c r="G11" s="76">
        <v>21</v>
      </c>
      <c r="H11" s="76">
        <v>21</v>
      </c>
      <c r="I11" s="152">
        <f t="shared" si="1"/>
        <v>0</v>
      </c>
      <c r="J11" s="153">
        <f t="shared" si="7"/>
        <v>0</v>
      </c>
      <c r="K11" s="76">
        <v>4</v>
      </c>
      <c r="L11" s="76">
        <v>4</v>
      </c>
      <c r="M11" s="152">
        <f t="shared" si="2"/>
        <v>0</v>
      </c>
      <c r="N11" s="153">
        <f t="shared" si="3"/>
        <v>0</v>
      </c>
      <c r="O11" s="76">
        <v>23</v>
      </c>
      <c r="P11" s="76">
        <v>18</v>
      </c>
      <c r="Q11" s="152">
        <f t="shared" si="4"/>
        <v>-5</v>
      </c>
      <c r="R11" s="153">
        <f t="shared" si="8"/>
        <v>-0.21739130434782608</v>
      </c>
      <c r="S11" s="76">
        <v>13</v>
      </c>
      <c r="T11" s="76">
        <v>13</v>
      </c>
      <c r="U11" s="152">
        <f t="shared" si="5"/>
        <v>0</v>
      </c>
      <c r="V11" s="153">
        <f t="shared" si="9"/>
        <v>0</v>
      </c>
      <c r="W11" s="151">
        <f t="shared" si="10"/>
        <v>133</v>
      </c>
      <c r="X11" s="151">
        <f t="shared" si="11"/>
        <v>123</v>
      </c>
      <c r="Y11" s="168">
        <f t="shared" si="12"/>
        <v>-10</v>
      </c>
      <c r="Z11" s="169">
        <f t="shared" si="13"/>
        <v>-7.5187969924812026E-2</v>
      </c>
      <c r="AA11" s="10"/>
    </row>
    <row r="12" spans="1:27" s="11" customFormat="1">
      <c r="A12" s="108">
        <v>4</v>
      </c>
      <c r="B12" s="120" t="s">
        <v>89</v>
      </c>
      <c r="C12" s="76">
        <v>216</v>
      </c>
      <c r="D12" s="76">
        <v>185</v>
      </c>
      <c r="E12" s="152">
        <f t="shared" si="0"/>
        <v>-31</v>
      </c>
      <c r="F12" s="153">
        <f t="shared" si="6"/>
        <v>-0.14351851851851852</v>
      </c>
      <c r="G12" s="76">
        <v>88</v>
      </c>
      <c r="H12" s="76">
        <v>74</v>
      </c>
      <c r="I12" s="152">
        <f t="shared" si="1"/>
        <v>-14</v>
      </c>
      <c r="J12" s="153">
        <f t="shared" si="7"/>
        <v>-0.15909090909090909</v>
      </c>
      <c r="K12" s="76">
        <v>43</v>
      </c>
      <c r="L12" s="76">
        <v>38</v>
      </c>
      <c r="M12" s="152">
        <f t="shared" si="2"/>
        <v>-5</v>
      </c>
      <c r="N12" s="153">
        <f t="shared" si="3"/>
        <v>-0.11627906976744186</v>
      </c>
      <c r="O12" s="76">
        <v>120</v>
      </c>
      <c r="P12" s="76">
        <v>117</v>
      </c>
      <c r="Q12" s="152">
        <f t="shared" si="4"/>
        <v>-3</v>
      </c>
      <c r="R12" s="153">
        <f t="shared" si="8"/>
        <v>-2.5000000000000001E-2</v>
      </c>
      <c r="S12" s="76">
        <v>61</v>
      </c>
      <c r="T12" s="76">
        <v>51</v>
      </c>
      <c r="U12" s="152">
        <f t="shared" si="5"/>
        <v>-10</v>
      </c>
      <c r="V12" s="153">
        <f t="shared" si="9"/>
        <v>-0.16393442622950818</v>
      </c>
      <c r="W12" s="151">
        <f t="shared" si="10"/>
        <v>528</v>
      </c>
      <c r="X12" s="151">
        <f t="shared" si="11"/>
        <v>465</v>
      </c>
      <c r="Y12" s="168">
        <f t="shared" si="12"/>
        <v>-63</v>
      </c>
      <c r="Z12" s="169">
        <f t="shared" si="13"/>
        <v>-0.11931818181818182</v>
      </c>
      <c r="AA12" s="10"/>
    </row>
    <row r="13" spans="1:27" s="11" customFormat="1">
      <c r="A13" s="108">
        <v>5</v>
      </c>
      <c r="B13" s="120" t="s">
        <v>90</v>
      </c>
      <c r="C13" s="76">
        <v>148</v>
      </c>
      <c r="D13" s="76">
        <v>128</v>
      </c>
      <c r="E13" s="152">
        <f t="shared" si="0"/>
        <v>-20</v>
      </c>
      <c r="F13" s="153">
        <f t="shared" si="6"/>
        <v>-0.13513513513513514</v>
      </c>
      <c r="G13" s="76">
        <v>75</v>
      </c>
      <c r="H13" s="76">
        <v>64</v>
      </c>
      <c r="I13" s="152">
        <f t="shared" si="1"/>
        <v>-11</v>
      </c>
      <c r="J13" s="153">
        <f t="shared" si="7"/>
        <v>-0.14666666666666667</v>
      </c>
      <c r="K13" s="76">
        <v>69</v>
      </c>
      <c r="L13" s="76">
        <v>56</v>
      </c>
      <c r="M13" s="152">
        <f t="shared" si="2"/>
        <v>-13</v>
      </c>
      <c r="N13" s="153">
        <f t="shared" si="3"/>
        <v>-0.18840579710144928</v>
      </c>
      <c r="O13" s="76">
        <v>85</v>
      </c>
      <c r="P13" s="76">
        <v>72</v>
      </c>
      <c r="Q13" s="152">
        <f t="shared" si="4"/>
        <v>-13</v>
      </c>
      <c r="R13" s="153">
        <f t="shared" si="8"/>
        <v>-0.15294117647058825</v>
      </c>
      <c r="S13" s="76">
        <v>90</v>
      </c>
      <c r="T13" s="76">
        <v>74</v>
      </c>
      <c r="U13" s="152">
        <f t="shared" si="5"/>
        <v>-16</v>
      </c>
      <c r="V13" s="153">
        <f t="shared" si="9"/>
        <v>-0.17777777777777778</v>
      </c>
      <c r="W13" s="151">
        <f t="shared" si="10"/>
        <v>467</v>
      </c>
      <c r="X13" s="151">
        <f t="shared" si="11"/>
        <v>394</v>
      </c>
      <c r="Y13" s="168">
        <f t="shared" si="12"/>
        <v>-73</v>
      </c>
      <c r="Z13" s="169">
        <f t="shared" si="13"/>
        <v>-0.15631691648822268</v>
      </c>
      <c r="AA13" s="10"/>
    </row>
    <row r="14" spans="1:27" s="11" customFormat="1">
      <c r="A14" s="108">
        <v>6</v>
      </c>
      <c r="B14" s="120" t="s">
        <v>91</v>
      </c>
      <c r="C14" s="76">
        <v>1</v>
      </c>
      <c r="D14" s="76">
        <v>1</v>
      </c>
      <c r="E14" s="152">
        <f t="shared" si="0"/>
        <v>0</v>
      </c>
      <c r="F14" s="153">
        <f t="shared" si="6"/>
        <v>0</v>
      </c>
      <c r="G14" s="76">
        <v>0</v>
      </c>
      <c r="H14" s="76"/>
      <c r="I14" s="152">
        <f t="shared" si="1"/>
        <v>0</v>
      </c>
      <c r="J14" s="153" t="e">
        <f t="shared" si="7"/>
        <v>#DIV/0!</v>
      </c>
      <c r="K14" s="76">
        <v>1</v>
      </c>
      <c r="L14" s="76">
        <v>1</v>
      </c>
      <c r="M14" s="152">
        <f t="shared" si="2"/>
        <v>0</v>
      </c>
      <c r="N14" s="153">
        <f t="shared" si="3"/>
        <v>0</v>
      </c>
      <c r="O14" s="76">
        <v>0</v>
      </c>
      <c r="P14" s="76"/>
      <c r="Q14" s="152">
        <f t="shared" si="4"/>
        <v>0</v>
      </c>
      <c r="R14" s="153" t="e">
        <f t="shared" si="8"/>
        <v>#DIV/0!</v>
      </c>
      <c r="S14" s="76">
        <v>1</v>
      </c>
      <c r="T14" s="76">
        <v>1</v>
      </c>
      <c r="U14" s="152">
        <f t="shared" si="5"/>
        <v>0</v>
      </c>
      <c r="V14" s="153">
        <f t="shared" si="9"/>
        <v>0</v>
      </c>
      <c r="W14" s="151">
        <f t="shared" si="10"/>
        <v>3</v>
      </c>
      <c r="X14" s="151">
        <f t="shared" si="11"/>
        <v>3</v>
      </c>
      <c r="Y14" s="168">
        <f t="shared" si="12"/>
        <v>0</v>
      </c>
      <c r="Z14" s="169">
        <f t="shared" si="13"/>
        <v>0</v>
      </c>
      <c r="AA14" s="10"/>
    </row>
    <row r="15" spans="1:27" s="11" customFormat="1">
      <c r="A15" s="108">
        <v>7</v>
      </c>
      <c r="B15" s="120" t="s">
        <v>92</v>
      </c>
      <c r="C15" s="76">
        <v>58</v>
      </c>
      <c r="D15" s="76">
        <v>50</v>
      </c>
      <c r="E15" s="152">
        <f t="shared" si="0"/>
        <v>-8</v>
      </c>
      <c r="F15" s="153">
        <f t="shared" si="6"/>
        <v>-0.13793103448275862</v>
      </c>
      <c r="G15" s="76">
        <v>15</v>
      </c>
      <c r="H15" s="76">
        <v>17</v>
      </c>
      <c r="I15" s="152">
        <f t="shared" si="1"/>
        <v>2</v>
      </c>
      <c r="J15" s="153">
        <f t="shared" si="7"/>
        <v>0.13333333333333333</v>
      </c>
      <c r="K15" s="76">
        <v>7</v>
      </c>
      <c r="L15" s="76">
        <v>8</v>
      </c>
      <c r="M15" s="152">
        <f t="shared" si="2"/>
        <v>1</v>
      </c>
      <c r="N15" s="153">
        <f t="shared" si="3"/>
        <v>0.14285714285714285</v>
      </c>
      <c r="O15" s="76">
        <v>35</v>
      </c>
      <c r="P15" s="76">
        <v>35</v>
      </c>
      <c r="Q15" s="152">
        <f t="shared" si="4"/>
        <v>0</v>
      </c>
      <c r="R15" s="153">
        <f t="shared" si="8"/>
        <v>0</v>
      </c>
      <c r="S15" s="76">
        <v>24</v>
      </c>
      <c r="T15" s="76">
        <v>24</v>
      </c>
      <c r="U15" s="152">
        <f t="shared" si="5"/>
        <v>0</v>
      </c>
      <c r="V15" s="153">
        <f t="shared" si="9"/>
        <v>0</v>
      </c>
      <c r="W15" s="151">
        <f t="shared" si="10"/>
        <v>139</v>
      </c>
      <c r="X15" s="151">
        <f t="shared" si="11"/>
        <v>134</v>
      </c>
      <c r="Y15" s="168">
        <f t="shared" si="12"/>
        <v>-5</v>
      </c>
      <c r="Z15" s="169">
        <f t="shared" si="13"/>
        <v>-3.5971223021582732E-2</v>
      </c>
      <c r="AA15" s="10"/>
    </row>
    <row r="16" spans="1:27" s="11" customFormat="1">
      <c r="A16" s="108">
        <v>8</v>
      </c>
      <c r="B16" s="120" t="s">
        <v>93</v>
      </c>
      <c r="C16" s="76">
        <v>20</v>
      </c>
      <c r="D16" s="76">
        <v>21</v>
      </c>
      <c r="E16" s="152">
        <f t="shared" si="0"/>
        <v>1</v>
      </c>
      <c r="F16" s="153">
        <f t="shared" si="6"/>
        <v>0.05</v>
      </c>
      <c r="G16" s="76">
        <v>10</v>
      </c>
      <c r="H16" s="76">
        <v>8</v>
      </c>
      <c r="I16" s="152">
        <f t="shared" si="1"/>
        <v>-2</v>
      </c>
      <c r="J16" s="153">
        <f t="shared" si="7"/>
        <v>-0.2</v>
      </c>
      <c r="K16" s="76">
        <v>10</v>
      </c>
      <c r="L16" s="76">
        <v>9</v>
      </c>
      <c r="M16" s="152">
        <f t="shared" si="2"/>
        <v>-1</v>
      </c>
      <c r="N16" s="153">
        <f t="shared" si="3"/>
        <v>-0.1</v>
      </c>
      <c r="O16" s="76">
        <v>21</v>
      </c>
      <c r="P16" s="76">
        <v>22</v>
      </c>
      <c r="Q16" s="152">
        <f t="shared" si="4"/>
        <v>1</v>
      </c>
      <c r="R16" s="153">
        <f t="shared" si="8"/>
        <v>4.7619047619047616E-2</v>
      </c>
      <c r="S16" s="76">
        <v>14</v>
      </c>
      <c r="T16" s="76">
        <v>14</v>
      </c>
      <c r="U16" s="152">
        <f t="shared" si="5"/>
        <v>0</v>
      </c>
      <c r="V16" s="153">
        <f t="shared" si="9"/>
        <v>0</v>
      </c>
      <c r="W16" s="151">
        <f t="shared" si="10"/>
        <v>75</v>
      </c>
      <c r="X16" s="151">
        <f t="shared" si="11"/>
        <v>74</v>
      </c>
      <c r="Y16" s="168">
        <f t="shared" si="12"/>
        <v>-1</v>
      </c>
      <c r="Z16" s="169">
        <f t="shared" si="13"/>
        <v>-1.3333333333333334E-2</v>
      </c>
      <c r="AA16" s="10"/>
    </row>
    <row r="17" spans="1:27" s="11" customFormat="1">
      <c r="A17" s="108">
        <v>9</v>
      </c>
      <c r="B17" s="120" t="s">
        <v>94</v>
      </c>
      <c r="C17" s="76">
        <v>146</v>
      </c>
      <c r="D17" s="76">
        <v>129</v>
      </c>
      <c r="E17" s="152">
        <f t="shared" si="0"/>
        <v>-17</v>
      </c>
      <c r="F17" s="153">
        <f t="shared" si="6"/>
        <v>-0.11643835616438356</v>
      </c>
      <c r="G17" s="76">
        <v>84</v>
      </c>
      <c r="H17" s="76">
        <v>74</v>
      </c>
      <c r="I17" s="152">
        <f t="shared" si="1"/>
        <v>-10</v>
      </c>
      <c r="J17" s="153">
        <f t="shared" si="7"/>
        <v>-0.11904761904761904</v>
      </c>
      <c r="K17" s="76">
        <v>43</v>
      </c>
      <c r="L17" s="76">
        <v>36</v>
      </c>
      <c r="M17" s="152">
        <f t="shared" si="2"/>
        <v>-7</v>
      </c>
      <c r="N17" s="153">
        <f t="shared" si="3"/>
        <v>-0.16279069767441862</v>
      </c>
      <c r="O17" s="76">
        <v>104</v>
      </c>
      <c r="P17" s="76">
        <v>85</v>
      </c>
      <c r="Q17" s="152">
        <f t="shared" si="4"/>
        <v>-19</v>
      </c>
      <c r="R17" s="153">
        <f t="shared" si="8"/>
        <v>-0.18269230769230768</v>
      </c>
      <c r="S17" s="76">
        <v>64</v>
      </c>
      <c r="T17" s="76">
        <v>59</v>
      </c>
      <c r="U17" s="152">
        <f t="shared" si="5"/>
        <v>-5</v>
      </c>
      <c r="V17" s="153">
        <f t="shared" si="9"/>
        <v>-7.8125E-2</v>
      </c>
      <c r="W17" s="151">
        <f t="shared" si="10"/>
        <v>441</v>
      </c>
      <c r="X17" s="151">
        <f t="shared" si="11"/>
        <v>383</v>
      </c>
      <c r="Y17" s="168">
        <f t="shared" si="12"/>
        <v>-58</v>
      </c>
      <c r="Z17" s="169">
        <f t="shared" si="13"/>
        <v>-0.13151927437641722</v>
      </c>
      <c r="AA17" s="10"/>
    </row>
    <row r="18" spans="1:27" s="11" customFormat="1">
      <c r="A18" s="108">
        <v>10</v>
      </c>
      <c r="B18" s="120" t="s">
        <v>104</v>
      </c>
      <c r="C18" s="76">
        <v>1</v>
      </c>
      <c r="D18" s="76"/>
      <c r="E18" s="152">
        <f t="shared" si="0"/>
        <v>-1</v>
      </c>
      <c r="F18" s="153">
        <f t="shared" si="6"/>
        <v>-1</v>
      </c>
      <c r="G18" s="76">
        <v>0</v>
      </c>
      <c r="H18" s="76"/>
      <c r="I18" s="152">
        <f t="shared" si="1"/>
        <v>0</v>
      </c>
      <c r="J18" s="153" t="e">
        <f t="shared" si="7"/>
        <v>#DIV/0!</v>
      </c>
      <c r="K18" s="76">
        <v>0</v>
      </c>
      <c r="L18" s="76"/>
      <c r="M18" s="152">
        <f t="shared" si="2"/>
        <v>0</v>
      </c>
      <c r="N18" s="153" t="e">
        <f t="shared" si="3"/>
        <v>#DIV/0!</v>
      </c>
      <c r="O18" s="76">
        <v>2</v>
      </c>
      <c r="P18" s="76">
        <v>2</v>
      </c>
      <c r="Q18" s="152">
        <f t="shared" si="4"/>
        <v>0</v>
      </c>
      <c r="R18" s="153">
        <f t="shared" si="8"/>
        <v>0</v>
      </c>
      <c r="S18" s="76">
        <v>0</v>
      </c>
      <c r="T18" s="76"/>
      <c r="U18" s="152">
        <f t="shared" si="5"/>
        <v>0</v>
      </c>
      <c r="V18" s="153" t="e">
        <f t="shared" si="9"/>
        <v>#DIV/0!</v>
      </c>
      <c r="W18" s="151">
        <f t="shared" si="10"/>
        <v>3</v>
      </c>
      <c r="X18" s="151">
        <f t="shared" si="11"/>
        <v>2</v>
      </c>
      <c r="Y18" s="168">
        <f t="shared" si="12"/>
        <v>-1</v>
      </c>
      <c r="Z18" s="169">
        <f t="shared" si="13"/>
        <v>-0.33333333333333331</v>
      </c>
      <c r="AA18" s="10"/>
    </row>
    <row r="19" spans="1:27" s="11" customFormat="1">
      <c r="A19" s="108" t="s">
        <v>71</v>
      </c>
      <c r="B19" s="121" t="s">
        <v>13</v>
      </c>
      <c r="C19" s="197">
        <v>112</v>
      </c>
      <c r="D19" s="196">
        <v>89</v>
      </c>
      <c r="E19" s="244">
        <f t="shared" si="0"/>
        <v>-23</v>
      </c>
      <c r="F19" s="245">
        <f t="shared" si="6"/>
        <v>-0.20535714285714285</v>
      </c>
      <c r="G19" s="197">
        <v>45</v>
      </c>
      <c r="H19" s="196">
        <v>40</v>
      </c>
      <c r="I19" s="244">
        <f t="shared" si="1"/>
        <v>-5</v>
      </c>
      <c r="J19" s="245">
        <f t="shared" si="7"/>
        <v>-0.1111111111111111</v>
      </c>
      <c r="K19" s="197">
        <v>4</v>
      </c>
      <c r="L19" s="196">
        <v>3</v>
      </c>
      <c r="M19" s="244">
        <f t="shared" si="2"/>
        <v>-1</v>
      </c>
      <c r="N19" s="245">
        <f t="shared" si="3"/>
        <v>-0.25</v>
      </c>
      <c r="O19" s="197">
        <v>88</v>
      </c>
      <c r="P19" s="196">
        <v>79</v>
      </c>
      <c r="Q19" s="244">
        <f t="shared" si="4"/>
        <v>-9</v>
      </c>
      <c r="R19" s="245">
        <f t="shared" si="8"/>
        <v>-0.10227272727272728</v>
      </c>
      <c r="S19" s="197">
        <v>114</v>
      </c>
      <c r="T19" s="196">
        <v>106</v>
      </c>
      <c r="U19" s="152">
        <f t="shared" si="5"/>
        <v>-8</v>
      </c>
      <c r="V19" s="153">
        <f t="shared" si="9"/>
        <v>-7.0175438596491224E-2</v>
      </c>
      <c r="W19" s="151">
        <f t="shared" si="10"/>
        <v>363</v>
      </c>
      <c r="X19" s="151">
        <f t="shared" si="11"/>
        <v>317</v>
      </c>
      <c r="Y19" s="168">
        <f t="shared" si="12"/>
        <v>-46</v>
      </c>
      <c r="Z19" s="169">
        <f t="shared" si="13"/>
        <v>-0.12672176308539945</v>
      </c>
      <c r="AA19" s="10"/>
    </row>
    <row r="20" spans="1:27" s="11" customFormat="1" ht="15.75" thickBot="1">
      <c r="A20" s="109"/>
      <c r="B20" s="167" t="s">
        <v>19</v>
      </c>
      <c r="C20" s="145">
        <f>SUM(C9:C19)</f>
        <v>896</v>
      </c>
      <c r="D20" s="145">
        <f>SUM(D9:D19)</f>
        <v>770</v>
      </c>
      <c r="E20" s="145">
        <f t="shared" ref="E20" si="14">D20-C20</f>
        <v>-126</v>
      </c>
      <c r="F20" s="146">
        <f t="shared" ref="F20" si="15">E20/C20</f>
        <v>-0.140625</v>
      </c>
      <c r="G20" s="145">
        <f>SUM(G9:G19)</f>
        <v>375</v>
      </c>
      <c r="H20" s="145">
        <f>SUM(H9:H19)</f>
        <v>328</v>
      </c>
      <c r="I20" s="145">
        <f t="shared" si="1"/>
        <v>-47</v>
      </c>
      <c r="J20" s="146">
        <f t="shared" si="7"/>
        <v>-0.12533333333333332</v>
      </c>
      <c r="K20" s="145">
        <f>SUM(K9:K19)</f>
        <v>190</v>
      </c>
      <c r="L20" s="145">
        <f>SUM(L9:L19)</f>
        <v>164</v>
      </c>
      <c r="M20" s="145">
        <f t="shared" ref="M20" si="16">L20-K20</f>
        <v>-26</v>
      </c>
      <c r="N20" s="146">
        <f t="shared" ref="N20" si="17">M20/K20</f>
        <v>-0.1368421052631579</v>
      </c>
      <c r="O20" s="145">
        <f>SUM(O9:O19)</f>
        <v>552</v>
      </c>
      <c r="P20" s="145">
        <f>SUM(P9:P19)</f>
        <v>498</v>
      </c>
      <c r="Q20" s="145">
        <f t="shared" si="4"/>
        <v>-54</v>
      </c>
      <c r="R20" s="146">
        <f t="shared" si="8"/>
        <v>-9.7826086956521743E-2</v>
      </c>
      <c r="S20" s="145">
        <f>SUM(S9:S19)</f>
        <v>405</v>
      </c>
      <c r="T20" s="145">
        <f>SUM(T9:T19)</f>
        <v>360</v>
      </c>
      <c r="U20" s="145">
        <f t="shared" si="5"/>
        <v>-45</v>
      </c>
      <c r="V20" s="146">
        <f t="shared" si="9"/>
        <v>-0.1111111111111111</v>
      </c>
      <c r="W20" s="145">
        <f>SUM(W9:W19)</f>
        <v>2418</v>
      </c>
      <c r="X20" s="145">
        <f>SUM(X9:X19)</f>
        <v>2120</v>
      </c>
      <c r="Y20" s="145">
        <f t="shared" si="12"/>
        <v>-298</v>
      </c>
      <c r="Z20" s="147">
        <f t="shared" si="13"/>
        <v>-0.12324234904880066</v>
      </c>
      <c r="AA20" s="10"/>
    </row>
    <row r="21" spans="1:27" s="11" customFormat="1">
      <c r="A21" s="10"/>
      <c r="B21" s="10" t="s">
        <v>49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</sheetData>
  <mergeCells count="14">
    <mergeCell ref="Y8:Z8"/>
    <mergeCell ref="W7:Z7"/>
    <mergeCell ref="A5:V5"/>
    <mergeCell ref="C7:F7"/>
    <mergeCell ref="G7:J7"/>
    <mergeCell ref="O7:R7"/>
    <mergeCell ref="S7:V7"/>
    <mergeCell ref="K7:N7"/>
    <mergeCell ref="M8:N8"/>
    <mergeCell ref="A3:W3"/>
    <mergeCell ref="E8:F8"/>
    <mergeCell ref="I8:J8"/>
    <mergeCell ref="Q8:R8"/>
    <mergeCell ref="U8:V8"/>
  </mergeCells>
  <phoneticPr fontId="0" type="noConversion"/>
  <pageMargins left="0.25" right="0.25" top="0.75" bottom="0.75" header="0.3" footer="0.3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2"/>
  <sheetViews>
    <sheetView zoomScale="89" zoomScaleNormal="89" workbookViewId="0">
      <selection activeCell="AB19" sqref="AB19"/>
    </sheetView>
  </sheetViews>
  <sheetFormatPr defaultColWidth="9.140625" defaultRowHeight="12.75"/>
  <cols>
    <col min="1" max="1" width="2.28515625" style="6" customWidth="1"/>
    <col min="2" max="2" width="16.7109375" style="1" customWidth="1"/>
    <col min="3" max="3" width="8" style="4" customWidth="1"/>
    <col min="4" max="4" width="8.85546875" style="3" customWidth="1"/>
    <col min="5" max="5" width="8" style="3" customWidth="1"/>
    <col min="6" max="6" width="5.28515625" style="3" customWidth="1"/>
    <col min="7" max="7" width="7.5703125" style="3" customWidth="1"/>
    <col min="8" max="8" width="8.140625" style="3" customWidth="1"/>
    <col min="9" max="9" width="8.42578125" style="3" customWidth="1"/>
    <col min="10" max="10" width="4.42578125" style="3" customWidth="1"/>
    <col min="11" max="11" width="7.42578125" style="3" customWidth="1"/>
    <col min="12" max="13" width="8.140625" style="3" customWidth="1"/>
    <col min="14" max="14" width="5.7109375" style="3" customWidth="1"/>
    <col min="15" max="15" width="8" style="3" customWidth="1"/>
    <col min="16" max="16" width="8.140625" style="3" customWidth="1"/>
    <col min="17" max="17" width="7.28515625" style="3" customWidth="1"/>
    <col min="18" max="18" width="4.5703125" style="3" customWidth="1"/>
    <col min="19" max="19" width="8" style="3" customWidth="1"/>
    <col min="20" max="20" width="8.42578125" style="3" customWidth="1"/>
    <col min="21" max="21" width="7.42578125" style="3" customWidth="1"/>
    <col min="22" max="22" width="5.7109375" style="3" customWidth="1"/>
    <col min="23" max="23" width="7.42578125" style="49" customWidth="1"/>
    <col min="24" max="24" width="8.42578125" style="3" customWidth="1"/>
    <col min="25" max="25" width="7.7109375" style="3" customWidth="1"/>
    <col min="26" max="26" width="6.140625" style="3" customWidth="1"/>
    <col min="27" max="27" width="8.28515625" style="3" customWidth="1"/>
    <col min="28" max="16384" width="9.140625" style="1"/>
  </cols>
  <sheetData>
    <row r="2" spans="1:27" s="10" customFormat="1">
      <c r="A2" s="14" t="s">
        <v>99</v>
      </c>
      <c r="B2" s="13"/>
      <c r="C2" s="14"/>
      <c r="D2" s="15"/>
      <c r="E2" s="15"/>
      <c r="F2" s="15"/>
      <c r="G2" s="15"/>
      <c r="H2" s="15"/>
      <c r="I2" s="15"/>
      <c r="J2" s="16"/>
      <c r="K2" s="16"/>
      <c r="L2" s="15"/>
      <c r="M2" s="15"/>
      <c r="N2" s="16"/>
      <c r="O2" s="16"/>
      <c r="P2" s="16"/>
      <c r="Q2" s="16"/>
      <c r="R2" s="16"/>
      <c r="S2" s="16"/>
      <c r="T2" s="16"/>
      <c r="U2" s="16"/>
      <c r="V2" s="16"/>
      <c r="W2" s="47"/>
      <c r="X2" s="16"/>
      <c r="Y2" s="16"/>
      <c r="Z2" s="16"/>
      <c r="AA2" s="16"/>
    </row>
    <row r="3" spans="1:27" s="10" customFormat="1" ht="13.5" thickBot="1">
      <c r="A3" s="17"/>
      <c r="B3" s="98"/>
      <c r="C3" s="18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47"/>
      <c r="X3" s="16"/>
      <c r="Y3" s="16"/>
      <c r="Z3" s="16"/>
      <c r="AA3" s="16"/>
    </row>
    <row r="4" spans="1:27" s="10" customFormat="1" ht="15" customHeight="1">
      <c r="A4" s="56"/>
      <c r="B4" s="57"/>
      <c r="C4" s="57"/>
      <c r="D4" s="230" t="s">
        <v>75</v>
      </c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28"/>
      <c r="Y4" s="228"/>
      <c r="Z4" s="228"/>
      <c r="AA4" s="229"/>
    </row>
    <row r="5" spans="1:27" s="10" customFormat="1" ht="15" customHeight="1">
      <c r="A5" s="58"/>
      <c r="B5" s="54" t="s">
        <v>0</v>
      </c>
      <c r="C5" s="55" t="s">
        <v>46</v>
      </c>
      <c r="D5" s="221" t="s">
        <v>15</v>
      </c>
      <c r="E5" s="221"/>
      <c r="F5" s="221"/>
      <c r="G5" s="221"/>
      <c r="H5" s="221" t="s">
        <v>50</v>
      </c>
      <c r="I5" s="221"/>
      <c r="J5" s="221" t="s">
        <v>16</v>
      </c>
      <c r="K5" s="221"/>
      <c r="L5" s="221" t="s">
        <v>16</v>
      </c>
      <c r="M5" s="221"/>
      <c r="N5" s="221" t="s">
        <v>16</v>
      </c>
      <c r="O5" s="221"/>
      <c r="P5" s="221" t="s">
        <v>17</v>
      </c>
      <c r="Q5" s="221"/>
      <c r="R5" s="221"/>
      <c r="S5" s="221"/>
      <c r="T5" s="221" t="s">
        <v>18</v>
      </c>
      <c r="U5" s="221"/>
      <c r="V5" s="221"/>
      <c r="W5" s="221"/>
      <c r="X5" s="221" t="s">
        <v>14</v>
      </c>
      <c r="Y5" s="221"/>
      <c r="Z5" s="221"/>
      <c r="AA5" s="222"/>
    </row>
    <row r="6" spans="1:27" s="10" customFormat="1">
      <c r="A6" s="58"/>
      <c r="B6" s="54" t="s">
        <v>1</v>
      </c>
      <c r="C6" s="55" t="s">
        <v>47</v>
      </c>
      <c r="D6" s="54" t="s">
        <v>136</v>
      </c>
      <c r="E6" s="54" t="s">
        <v>141</v>
      </c>
      <c r="F6" s="221" t="s">
        <v>22</v>
      </c>
      <c r="G6" s="221"/>
      <c r="H6" s="54" t="s">
        <v>136</v>
      </c>
      <c r="I6" s="54" t="s">
        <v>141</v>
      </c>
      <c r="J6" s="221" t="s">
        <v>22</v>
      </c>
      <c r="K6" s="221"/>
      <c r="L6" s="54" t="s">
        <v>136</v>
      </c>
      <c r="M6" s="54" t="s">
        <v>141</v>
      </c>
      <c r="N6" s="221" t="s">
        <v>22</v>
      </c>
      <c r="O6" s="221"/>
      <c r="P6" s="54" t="s">
        <v>136</v>
      </c>
      <c r="Q6" s="54" t="s">
        <v>141</v>
      </c>
      <c r="R6" s="221" t="s">
        <v>22</v>
      </c>
      <c r="S6" s="221"/>
      <c r="T6" s="54" t="s">
        <v>136</v>
      </c>
      <c r="U6" s="54" t="s">
        <v>141</v>
      </c>
      <c r="V6" s="221" t="s">
        <v>22</v>
      </c>
      <c r="W6" s="221"/>
      <c r="X6" s="54" t="s">
        <v>136</v>
      </c>
      <c r="Y6" s="54" t="s">
        <v>141</v>
      </c>
      <c r="Z6" s="221" t="s">
        <v>22</v>
      </c>
      <c r="AA6" s="222"/>
    </row>
    <row r="7" spans="1:27" s="10" customFormat="1" ht="28.5" customHeight="1">
      <c r="A7" s="59" t="s">
        <v>2</v>
      </c>
      <c r="B7" s="101" t="s">
        <v>24</v>
      </c>
      <c r="C7" s="102">
        <f>Y7/Y20</f>
        <v>6.6037735849056606E-3</v>
      </c>
      <c r="D7" s="76">
        <v>6</v>
      </c>
      <c r="E7" s="76">
        <v>6</v>
      </c>
      <c r="F7" s="116">
        <f t="shared" ref="F7:F20" si="0">E7-D7</f>
        <v>0</v>
      </c>
      <c r="G7" s="117">
        <f t="shared" ref="G7:G20" si="1">F7/D7</f>
        <v>0</v>
      </c>
      <c r="H7" s="76">
        <v>2</v>
      </c>
      <c r="I7" s="76">
        <v>2</v>
      </c>
      <c r="J7" s="118">
        <f>I7-H7</f>
        <v>0</v>
      </c>
      <c r="K7" s="117">
        <f>J7/H7</f>
        <v>0</v>
      </c>
      <c r="L7" s="76"/>
      <c r="M7" s="76"/>
      <c r="N7" s="118"/>
      <c r="O7" s="117"/>
      <c r="P7" s="76">
        <v>5</v>
      </c>
      <c r="Q7" s="76">
        <v>3</v>
      </c>
      <c r="R7" s="118">
        <f>Q7-P7</f>
        <v>-2</v>
      </c>
      <c r="S7" s="117">
        <f>R7/P7</f>
        <v>-0.4</v>
      </c>
      <c r="T7" s="76">
        <v>3</v>
      </c>
      <c r="U7" s="76">
        <v>3</v>
      </c>
      <c r="V7" s="118">
        <f>U7-T7</f>
        <v>0</v>
      </c>
      <c r="W7" s="117">
        <f>V7/T7</f>
        <v>0</v>
      </c>
      <c r="X7" s="118">
        <f>D7+H7+L7+P7+T7</f>
        <v>16</v>
      </c>
      <c r="Y7" s="118">
        <f>E7+I7+M7+Q7+U7</f>
        <v>14</v>
      </c>
      <c r="Z7" s="118">
        <f>Y7-X7</f>
        <v>-2</v>
      </c>
      <c r="AA7" s="119">
        <f>Z7/X7</f>
        <v>-0.125</v>
      </c>
    </row>
    <row r="8" spans="1:27" s="10" customFormat="1" ht="13.5" customHeight="1">
      <c r="A8" s="59" t="s">
        <v>29</v>
      </c>
      <c r="B8" s="101" t="s">
        <v>25</v>
      </c>
      <c r="C8" s="102">
        <f>Y8/Y20</f>
        <v>1.4150943396226414E-3</v>
      </c>
      <c r="D8" s="76"/>
      <c r="E8" s="76"/>
      <c r="F8" s="116">
        <f t="shared" si="0"/>
        <v>0</v>
      </c>
      <c r="G8" s="117" t="e">
        <f t="shared" si="1"/>
        <v>#DIV/0!</v>
      </c>
      <c r="H8" s="76">
        <v>3</v>
      </c>
      <c r="I8" s="76">
        <v>3</v>
      </c>
      <c r="J8" s="118"/>
      <c r="K8" s="117"/>
      <c r="L8" s="76"/>
      <c r="M8" s="76"/>
      <c r="N8" s="118"/>
      <c r="O8" s="117"/>
      <c r="P8" s="76"/>
      <c r="Q8" s="76"/>
      <c r="R8" s="118">
        <f t="shared" ref="R8:R19" si="2">Q8-P8</f>
        <v>0</v>
      </c>
      <c r="S8" s="117" t="e">
        <f t="shared" ref="S8:S19" si="3">R8/P8</f>
        <v>#DIV/0!</v>
      </c>
      <c r="T8" s="76"/>
      <c r="U8" s="76"/>
      <c r="V8" s="118">
        <f t="shared" ref="V8:V19" si="4">U8-T8</f>
        <v>0</v>
      </c>
      <c r="W8" s="117" t="e">
        <f t="shared" ref="W8:W19" si="5">V8/T8</f>
        <v>#DIV/0!</v>
      </c>
      <c r="X8" s="118">
        <f t="shared" ref="X8:Y20" si="6">D8+H8+L8+P8+T8</f>
        <v>3</v>
      </c>
      <c r="Y8" s="118">
        <f t="shared" si="6"/>
        <v>3</v>
      </c>
      <c r="Z8" s="118">
        <f t="shared" ref="Z8:Z19" si="7">Y8-X8</f>
        <v>0</v>
      </c>
      <c r="AA8" s="119">
        <f t="shared" ref="AA8:AA19" si="8">Z8/X8</f>
        <v>0</v>
      </c>
    </row>
    <row r="9" spans="1:27" s="10" customFormat="1" ht="15">
      <c r="A9" s="59" t="s">
        <v>3</v>
      </c>
      <c r="B9" s="101" t="s">
        <v>4</v>
      </c>
      <c r="C9" s="102">
        <f>Y9/Y20</f>
        <v>6.5566037735849056E-2</v>
      </c>
      <c r="D9" s="76">
        <v>76</v>
      </c>
      <c r="E9" s="76">
        <v>68</v>
      </c>
      <c r="F9" s="116">
        <f t="shared" si="0"/>
        <v>-8</v>
      </c>
      <c r="G9" s="117">
        <f t="shared" si="1"/>
        <v>-0.10526315789473684</v>
      </c>
      <c r="H9" s="76">
        <v>23</v>
      </c>
      <c r="I9" s="76">
        <v>20</v>
      </c>
      <c r="J9" s="118">
        <f t="shared" ref="J9:J19" si="9">I9-H9</f>
        <v>-3</v>
      </c>
      <c r="K9" s="117">
        <f t="shared" ref="K9:K19" si="10">J9/H9</f>
        <v>-0.13043478260869565</v>
      </c>
      <c r="L9" s="76">
        <v>7</v>
      </c>
      <c r="M9" s="76">
        <v>6</v>
      </c>
      <c r="N9" s="118">
        <f t="shared" ref="N9:N20" si="11">M9-L9</f>
        <v>-1</v>
      </c>
      <c r="O9" s="117">
        <f t="shared" ref="O9:O19" si="12">N9/L9</f>
        <v>-0.14285714285714285</v>
      </c>
      <c r="P9" s="76">
        <v>38</v>
      </c>
      <c r="Q9" s="76">
        <v>31</v>
      </c>
      <c r="R9" s="118">
        <f t="shared" si="2"/>
        <v>-7</v>
      </c>
      <c r="S9" s="117">
        <f t="shared" si="3"/>
        <v>-0.18421052631578946</v>
      </c>
      <c r="T9" s="76">
        <v>14</v>
      </c>
      <c r="U9" s="76">
        <v>14</v>
      </c>
      <c r="V9" s="118">
        <f t="shared" si="4"/>
        <v>0</v>
      </c>
      <c r="W9" s="117">
        <f t="shared" si="5"/>
        <v>0</v>
      </c>
      <c r="X9" s="118">
        <f t="shared" si="6"/>
        <v>158</v>
      </c>
      <c r="Y9" s="118">
        <f t="shared" si="6"/>
        <v>139</v>
      </c>
      <c r="Z9" s="118">
        <f t="shared" si="7"/>
        <v>-19</v>
      </c>
      <c r="AA9" s="119">
        <f t="shared" si="8"/>
        <v>-0.12025316455696203</v>
      </c>
    </row>
    <row r="10" spans="1:27" s="10" customFormat="1" ht="51" customHeight="1">
      <c r="A10" s="59" t="s">
        <v>68</v>
      </c>
      <c r="B10" s="101" t="s">
        <v>69</v>
      </c>
      <c r="C10" s="102">
        <f>Y10/Y20</f>
        <v>1.4150943396226414E-3</v>
      </c>
      <c r="D10" s="76">
        <v>3</v>
      </c>
      <c r="E10" s="76">
        <v>3</v>
      </c>
      <c r="F10" s="116">
        <f t="shared" si="0"/>
        <v>0</v>
      </c>
      <c r="G10" s="117">
        <f t="shared" si="1"/>
        <v>0</v>
      </c>
      <c r="H10" s="76"/>
      <c r="I10" s="76"/>
      <c r="J10" s="118"/>
      <c r="K10" s="117"/>
      <c r="L10" s="76"/>
      <c r="M10" s="76"/>
      <c r="N10" s="118"/>
      <c r="O10" s="117"/>
      <c r="P10" s="76"/>
      <c r="Q10" s="76"/>
      <c r="R10" s="118"/>
      <c r="S10" s="117"/>
      <c r="T10" s="76"/>
      <c r="U10" s="76"/>
      <c r="V10" s="118"/>
      <c r="W10" s="117"/>
      <c r="X10" s="118">
        <f t="shared" si="6"/>
        <v>3</v>
      </c>
      <c r="Y10" s="118">
        <f t="shared" si="6"/>
        <v>3</v>
      </c>
      <c r="Z10" s="118">
        <f t="shared" si="7"/>
        <v>0</v>
      </c>
      <c r="AA10" s="119">
        <f t="shared" si="8"/>
        <v>0</v>
      </c>
    </row>
    <row r="11" spans="1:27" s="10" customFormat="1" ht="90.75" customHeight="1">
      <c r="A11" s="59" t="s">
        <v>5</v>
      </c>
      <c r="B11" s="101" t="s">
        <v>31</v>
      </c>
      <c r="C11" s="102">
        <f>Y11/Y20</f>
        <v>3.7735849056603774E-3</v>
      </c>
      <c r="D11" s="76">
        <v>4</v>
      </c>
      <c r="E11" s="76">
        <v>4</v>
      </c>
      <c r="F11" s="116">
        <f t="shared" si="0"/>
        <v>0</v>
      </c>
      <c r="G11" s="117">
        <f t="shared" si="1"/>
        <v>0</v>
      </c>
      <c r="H11" s="76">
        <v>2</v>
      </c>
      <c r="I11" s="76">
        <v>2</v>
      </c>
      <c r="J11" s="118">
        <f t="shared" si="9"/>
        <v>0</v>
      </c>
      <c r="K11" s="117">
        <f t="shared" si="10"/>
        <v>0</v>
      </c>
      <c r="L11" s="76"/>
      <c r="M11" s="76"/>
      <c r="N11" s="118">
        <f t="shared" si="11"/>
        <v>0</v>
      </c>
      <c r="O11" s="117" t="e">
        <f t="shared" si="12"/>
        <v>#DIV/0!</v>
      </c>
      <c r="P11" s="76">
        <v>2</v>
      </c>
      <c r="Q11" s="76"/>
      <c r="R11" s="118">
        <f t="shared" si="2"/>
        <v>-2</v>
      </c>
      <c r="S11" s="117">
        <f t="shared" si="3"/>
        <v>-1</v>
      </c>
      <c r="T11" s="76">
        <v>2</v>
      </c>
      <c r="U11" s="76">
        <v>2</v>
      </c>
      <c r="V11" s="118"/>
      <c r="W11" s="117"/>
      <c r="X11" s="118">
        <f t="shared" si="6"/>
        <v>10</v>
      </c>
      <c r="Y11" s="118">
        <f t="shared" si="6"/>
        <v>8</v>
      </c>
      <c r="Z11" s="118">
        <f t="shared" si="7"/>
        <v>-2</v>
      </c>
      <c r="AA11" s="119">
        <f t="shared" si="8"/>
        <v>-0.2</v>
      </c>
    </row>
    <row r="12" spans="1:27" s="10" customFormat="1" ht="15">
      <c r="A12" s="59" t="s">
        <v>6</v>
      </c>
      <c r="B12" s="101" t="s">
        <v>7</v>
      </c>
      <c r="C12" s="102">
        <f>Y12/Y20</f>
        <v>7.4999999999999997E-2</v>
      </c>
      <c r="D12" s="76">
        <v>66</v>
      </c>
      <c r="E12" s="76">
        <v>56</v>
      </c>
      <c r="F12" s="116">
        <f t="shared" si="0"/>
        <v>-10</v>
      </c>
      <c r="G12" s="117">
        <f t="shared" si="1"/>
        <v>-0.15151515151515152</v>
      </c>
      <c r="H12" s="76">
        <v>16</v>
      </c>
      <c r="I12" s="76">
        <v>16</v>
      </c>
      <c r="J12" s="118">
        <f t="shared" si="9"/>
        <v>0</v>
      </c>
      <c r="K12" s="117">
        <f t="shared" si="10"/>
        <v>0</v>
      </c>
      <c r="L12" s="76">
        <v>10</v>
      </c>
      <c r="M12" s="76">
        <v>9</v>
      </c>
      <c r="N12" s="118">
        <f t="shared" si="11"/>
        <v>-1</v>
      </c>
      <c r="O12" s="117">
        <f t="shared" si="12"/>
        <v>-0.1</v>
      </c>
      <c r="P12" s="76">
        <v>39</v>
      </c>
      <c r="Q12" s="76">
        <v>39</v>
      </c>
      <c r="R12" s="118">
        <f t="shared" si="2"/>
        <v>0</v>
      </c>
      <c r="S12" s="117">
        <f t="shared" si="3"/>
        <v>0</v>
      </c>
      <c r="T12" s="76">
        <v>41</v>
      </c>
      <c r="U12" s="76">
        <v>39</v>
      </c>
      <c r="V12" s="118">
        <f t="shared" si="4"/>
        <v>-2</v>
      </c>
      <c r="W12" s="117">
        <f t="shared" si="5"/>
        <v>-4.878048780487805E-2</v>
      </c>
      <c r="X12" s="118">
        <f t="shared" si="6"/>
        <v>172</v>
      </c>
      <c r="Y12" s="118">
        <f t="shared" si="6"/>
        <v>159</v>
      </c>
      <c r="Z12" s="118">
        <f t="shared" si="7"/>
        <v>-13</v>
      </c>
      <c r="AA12" s="119">
        <f t="shared" si="8"/>
        <v>-7.5581395348837205E-2</v>
      </c>
    </row>
    <row r="13" spans="1:27" s="10" customFormat="1" ht="15">
      <c r="A13" s="59" t="s">
        <v>8</v>
      </c>
      <c r="B13" s="101" t="s">
        <v>9</v>
      </c>
      <c r="C13" s="102">
        <f>Y13/Y20</f>
        <v>0.19103773584905662</v>
      </c>
      <c r="D13" s="76">
        <v>188</v>
      </c>
      <c r="E13" s="76">
        <v>162</v>
      </c>
      <c r="F13" s="116">
        <f t="shared" si="0"/>
        <v>-26</v>
      </c>
      <c r="G13" s="117">
        <f t="shared" si="1"/>
        <v>-0.13829787234042554</v>
      </c>
      <c r="H13" s="76">
        <v>70</v>
      </c>
      <c r="I13" s="76">
        <v>55</v>
      </c>
      <c r="J13" s="118">
        <f t="shared" si="9"/>
        <v>-15</v>
      </c>
      <c r="K13" s="117">
        <f t="shared" si="10"/>
        <v>-0.21428571428571427</v>
      </c>
      <c r="L13" s="76">
        <v>27</v>
      </c>
      <c r="M13" s="76">
        <v>23</v>
      </c>
      <c r="N13" s="118">
        <f t="shared" si="11"/>
        <v>-4</v>
      </c>
      <c r="O13" s="117">
        <f t="shared" si="12"/>
        <v>-0.14814814814814814</v>
      </c>
      <c r="P13" s="76">
        <v>128</v>
      </c>
      <c r="Q13" s="76">
        <v>124</v>
      </c>
      <c r="R13" s="118">
        <f t="shared" si="2"/>
        <v>-4</v>
      </c>
      <c r="S13" s="117">
        <f t="shared" si="3"/>
        <v>-3.125E-2</v>
      </c>
      <c r="T13" s="76">
        <v>49</v>
      </c>
      <c r="U13" s="76">
        <v>41</v>
      </c>
      <c r="V13" s="118">
        <f t="shared" si="4"/>
        <v>-8</v>
      </c>
      <c r="W13" s="117">
        <f t="shared" si="5"/>
        <v>-0.16326530612244897</v>
      </c>
      <c r="X13" s="118">
        <f t="shared" si="6"/>
        <v>462</v>
      </c>
      <c r="Y13" s="118">
        <f t="shared" si="6"/>
        <v>405</v>
      </c>
      <c r="Z13" s="118">
        <f t="shared" si="7"/>
        <v>-57</v>
      </c>
      <c r="AA13" s="119">
        <f t="shared" si="8"/>
        <v>-0.12337662337662338</v>
      </c>
    </row>
    <row r="14" spans="1:27" s="10" customFormat="1" ht="26.25">
      <c r="A14" s="59" t="s">
        <v>10</v>
      </c>
      <c r="B14" s="101" t="s">
        <v>26</v>
      </c>
      <c r="C14" s="102">
        <f>Y14/Y20</f>
        <v>3.7735849056603772E-2</v>
      </c>
      <c r="D14" s="76">
        <v>27</v>
      </c>
      <c r="E14" s="76">
        <v>25</v>
      </c>
      <c r="F14" s="116">
        <f t="shared" si="0"/>
        <v>-2</v>
      </c>
      <c r="G14" s="117">
        <f t="shared" si="1"/>
        <v>-7.407407407407407E-2</v>
      </c>
      <c r="H14" s="76">
        <v>18</v>
      </c>
      <c r="I14" s="76">
        <v>15</v>
      </c>
      <c r="J14" s="118">
        <f t="shared" si="9"/>
        <v>-3</v>
      </c>
      <c r="K14" s="117">
        <f t="shared" si="10"/>
        <v>-0.16666666666666666</v>
      </c>
      <c r="L14" s="76">
        <v>13</v>
      </c>
      <c r="M14" s="76">
        <v>11</v>
      </c>
      <c r="N14" s="118">
        <f t="shared" si="11"/>
        <v>-2</v>
      </c>
      <c r="O14" s="117">
        <f t="shared" si="12"/>
        <v>-0.15384615384615385</v>
      </c>
      <c r="P14" s="76">
        <v>19</v>
      </c>
      <c r="Q14" s="76">
        <v>19</v>
      </c>
      <c r="R14" s="118">
        <f t="shared" si="2"/>
        <v>0</v>
      </c>
      <c r="S14" s="117">
        <f t="shared" si="3"/>
        <v>0</v>
      </c>
      <c r="T14" s="76">
        <v>11</v>
      </c>
      <c r="U14" s="76">
        <v>10</v>
      </c>
      <c r="V14" s="118">
        <f t="shared" si="4"/>
        <v>-1</v>
      </c>
      <c r="W14" s="117">
        <f t="shared" si="5"/>
        <v>-9.0909090909090912E-2</v>
      </c>
      <c r="X14" s="118">
        <f t="shared" si="6"/>
        <v>88</v>
      </c>
      <c r="Y14" s="118">
        <f t="shared" si="6"/>
        <v>80</v>
      </c>
      <c r="Z14" s="118">
        <f t="shared" si="7"/>
        <v>-8</v>
      </c>
      <c r="AA14" s="119">
        <f t="shared" si="8"/>
        <v>-9.0909090909090912E-2</v>
      </c>
    </row>
    <row r="15" spans="1:27" s="10" customFormat="1" ht="36.75" customHeight="1">
      <c r="A15" s="59" t="s">
        <v>30</v>
      </c>
      <c r="B15" s="101" t="s">
        <v>27</v>
      </c>
      <c r="C15" s="102">
        <f>Y15/Y20</f>
        <v>0.12877358490566038</v>
      </c>
      <c r="D15" s="76">
        <v>46</v>
      </c>
      <c r="E15" s="76">
        <v>37</v>
      </c>
      <c r="F15" s="116">
        <f t="shared" si="0"/>
        <v>-9</v>
      </c>
      <c r="G15" s="117">
        <f t="shared" si="1"/>
        <v>-0.19565217391304349</v>
      </c>
      <c r="H15" s="76">
        <v>66</v>
      </c>
      <c r="I15" s="76">
        <v>56</v>
      </c>
      <c r="J15" s="118">
        <f t="shared" si="9"/>
        <v>-10</v>
      </c>
      <c r="K15" s="117">
        <f t="shared" si="10"/>
        <v>-0.15151515151515152</v>
      </c>
      <c r="L15" s="76">
        <v>92</v>
      </c>
      <c r="M15" s="76">
        <v>80</v>
      </c>
      <c r="N15" s="118">
        <f t="shared" si="11"/>
        <v>-12</v>
      </c>
      <c r="O15" s="117">
        <f t="shared" si="12"/>
        <v>-0.13043478260869565</v>
      </c>
      <c r="P15" s="76">
        <v>53</v>
      </c>
      <c r="Q15" s="76">
        <v>43</v>
      </c>
      <c r="R15" s="118">
        <f t="shared" si="2"/>
        <v>-10</v>
      </c>
      <c r="S15" s="117">
        <f t="shared" si="3"/>
        <v>-0.18867924528301888</v>
      </c>
      <c r="T15" s="76">
        <v>69</v>
      </c>
      <c r="U15" s="76">
        <v>57</v>
      </c>
      <c r="V15" s="118">
        <f t="shared" si="4"/>
        <v>-12</v>
      </c>
      <c r="W15" s="117">
        <f t="shared" si="5"/>
        <v>-0.17391304347826086</v>
      </c>
      <c r="X15" s="118">
        <f t="shared" si="6"/>
        <v>326</v>
      </c>
      <c r="Y15" s="118">
        <f t="shared" si="6"/>
        <v>273</v>
      </c>
      <c r="Z15" s="118">
        <f t="shared" si="7"/>
        <v>-53</v>
      </c>
      <c r="AA15" s="119">
        <f t="shared" si="8"/>
        <v>-0.16257668711656442</v>
      </c>
    </row>
    <row r="16" spans="1:27" s="10" customFormat="1" ht="27" customHeight="1">
      <c r="A16" s="59" t="s">
        <v>36</v>
      </c>
      <c r="B16" s="101" t="s">
        <v>37</v>
      </c>
      <c r="C16" s="102">
        <f>Y16/Y20</f>
        <v>2.1698113207547168E-2</v>
      </c>
      <c r="D16" s="76">
        <v>35</v>
      </c>
      <c r="E16" s="76">
        <v>34</v>
      </c>
      <c r="F16" s="116">
        <f t="shared" si="0"/>
        <v>-1</v>
      </c>
      <c r="G16" s="117">
        <f t="shared" si="1"/>
        <v>-2.8571428571428571E-2</v>
      </c>
      <c r="H16" s="76">
        <v>8</v>
      </c>
      <c r="I16" s="76">
        <v>6</v>
      </c>
      <c r="J16" s="118">
        <f t="shared" si="9"/>
        <v>-2</v>
      </c>
      <c r="K16" s="117">
        <f t="shared" si="10"/>
        <v>-0.25</v>
      </c>
      <c r="L16" s="76">
        <v>1</v>
      </c>
      <c r="M16" s="76">
        <v>1</v>
      </c>
      <c r="N16" s="118">
        <f t="shared" si="11"/>
        <v>0</v>
      </c>
      <c r="O16" s="117">
        <f t="shared" si="12"/>
        <v>0</v>
      </c>
      <c r="P16" s="76">
        <v>4</v>
      </c>
      <c r="Q16" s="76">
        <v>3</v>
      </c>
      <c r="R16" s="118">
        <f t="shared" si="2"/>
        <v>-1</v>
      </c>
      <c r="S16" s="117">
        <f t="shared" si="3"/>
        <v>-0.25</v>
      </c>
      <c r="T16" s="76">
        <v>2</v>
      </c>
      <c r="U16" s="76">
        <v>2</v>
      </c>
      <c r="V16" s="118">
        <f t="shared" si="4"/>
        <v>0</v>
      </c>
      <c r="W16" s="117">
        <f t="shared" si="5"/>
        <v>0</v>
      </c>
      <c r="X16" s="118">
        <f t="shared" si="6"/>
        <v>50</v>
      </c>
      <c r="Y16" s="118">
        <f t="shared" si="6"/>
        <v>46</v>
      </c>
      <c r="Z16" s="118">
        <f t="shared" si="7"/>
        <v>-4</v>
      </c>
      <c r="AA16" s="119">
        <f t="shared" si="8"/>
        <v>-0.08</v>
      </c>
    </row>
    <row r="17" spans="1:27" s="10" customFormat="1" ht="39">
      <c r="A17" s="59" t="s">
        <v>11</v>
      </c>
      <c r="B17" s="101" t="s">
        <v>32</v>
      </c>
      <c r="C17" s="102">
        <f>Y17/Y20</f>
        <v>5.7547169811320756E-2</v>
      </c>
      <c r="D17" s="76">
        <v>61</v>
      </c>
      <c r="E17" s="76">
        <v>52</v>
      </c>
      <c r="F17" s="116">
        <f t="shared" si="0"/>
        <v>-9</v>
      </c>
      <c r="G17" s="117">
        <f t="shared" si="1"/>
        <v>-0.14754098360655737</v>
      </c>
      <c r="H17" s="76">
        <v>21</v>
      </c>
      <c r="I17" s="76">
        <v>19</v>
      </c>
      <c r="J17" s="118">
        <f t="shared" si="9"/>
        <v>-2</v>
      </c>
      <c r="K17" s="117">
        <f t="shared" si="10"/>
        <v>-9.5238095238095233E-2</v>
      </c>
      <c r="L17" s="76">
        <v>5</v>
      </c>
      <c r="M17" s="76">
        <v>4</v>
      </c>
      <c r="N17" s="118">
        <f t="shared" si="11"/>
        <v>-1</v>
      </c>
      <c r="O17" s="117">
        <f t="shared" si="12"/>
        <v>-0.2</v>
      </c>
      <c r="P17" s="76">
        <v>36</v>
      </c>
      <c r="Q17" s="76">
        <v>34</v>
      </c>
      <c r="R17" s="118">
        <f t="shared" si="2"/>
        <v>-2</v>
      </c>
      <c r="S17" s="117">
        <f t="shared" si="3"/>
        <v>-5.5555555555555552E-2</v>
      </c>
      <c r="T17" s="76">
        <v>14</v>
      </c>
      <c r="U17" s="76">
        <v>13</v>
      </c>
      <c r="V17" s="118">
        <f t="shared" si="4"/>
        <v>-1</v>
      </c>
      <c r="W17" s="117">
        <f t="shared" si="5"/>
        <v>-7.1428571428571425E-2</v>
      </c>
      <c r="X17" s="118">
        <f t="shared" si="6"/>
        <v>137</v>
      </c>
      <c r="Y17" s="118">
        <f t="shared" si="6"/>
        <v>122</v>
      </c>
      <c r="Z17" s="118">
        <f t="shared" si="7"/>
        <v>-15</v>
      </c>
      <c r="AA17" s="119">
        <f t="shared" si="8"/>
        <v>-0.10948905109489052</v>
      </c>
    </row>
    <row r="18" spans="1:27" s="10" customFormat="1" ht="15">
      <c r="A18" s="60"/>
      <c r="B18" s="103" t="s">
        <v>28</v>
      </c>
      <c r="C18" s="102">
        <f>Y18/Y20</f>
        <v>0.25990566037735852</v>
      </c>
      <c r="D18" s="76">
        <v>272</v>
      </c>
      <c r="E18" s="76">
        <v>234</v>
      </c>
      <c r="F18" s="116">
        <f t="shared" si="0"/>
        <v>-38</v>
      </c>
      <c r="G18" s="117">
        <f t="shared" si="1"/>
        <v>-0.13970588235294118</v>
      </c>
      <c r="H18" s="76">
        <v>101</v>
      </c>
      <c r="I18" s="76">
        <v>94</v>
      </c>
      <c r="J18" s="118">
        <f t="shared" si="9"/>
        <v>-7</v>
      </c>
      <c r="K18" s="117">
        <f t="shared" si="10"/>
        <v>-6.9306930693069313E-2</v>
      </c>
      <c r="L18" s="76">
        <v>31</v>
      </c>
      <c r="M18" s="76">
        <v>27</v>
      </c>
      <c r="N18" s="118">
        <f t="shared" si="11"/>
        <v>-4</v>
      </c>
      <c r="O18" s="117">
        <f t="shared" si="12"/>
        <v>-0.12903225806451613</v>
      </c>
      <c r="P18" s="76">
        <v>140</v>
      </c>
      <c r="Q18" s="76">
        <v>123</v>
      </c>
      <c r="R18" s="118">
        <f t="shared" si="2"/>
        <v>-17</v>
      </c>
      <c r="S18" s="117">
        <f t="shared" si="3"/>
        <v>-0.12142857142857143</v>
      </c>
      <c r="T18" s="76">
        <v>86</v>
      </c>
      <c r="U18" s="76">
        <v>73</v>
      </c>
      <c r="V18" s="118">
        <f t="shared" si="4"/>
        <v>-13</v>
      </c>
      <c r="W18" s="117">
        <f t="shared" si="5"/>
        <v>-0.15116279069767441</v>
      </c>
      <c r="X18" s="118">
        <f t="shared" si="6"/>
        <v>630</v>
      </c>
      <c r="Y18" s="118">
        <f t="shared" si="6"/>
        <v>551</v>
      </c>
      <c r="Z18" s="118">
        <f t="shared" si="7"/>
        <v>-79</v>
      </c>
      <c r="AA18" s="119">
        <f t="shared" si="8"/>
        <v>-0.1253968253968254</v>
      </c>
    </row>
    <row r="19" spans="1:27" s="10" customFormat="1" ht="15">
      <c r="A19" s="59" t="s">
        <v>12</v>
      </c>
      <c r="B19" s="104" t="s">
        <v>13</v>
      </c>
      <c r="C19" s="128">
        <f>Y19/Y20</f>
        <v>0.14952830188679245</v>
      </c>
      <c r="D19" s="197">
        <v>112</v>
      </c>
      <c r="E19" s="196">
        <v>89</v>
      </c>
      <c r="F19" s="198">
        <f t="shared" si="0"/>
        <v>-23</v>
      </c>
      <c r="G19" s="180">
        <f t="shared" si="1"/>
        <v>-0.20535714285714285</v>
      </c>
      <c r="H19" s="197">
        <v>45</v>
      </c>
      <c r="I19" s="196">
        <v>40</v>
      </c>
      <c r="J19" s="181">
        <f t="shared" si="9"/>
        <v>-5</v>
      </c>
      <c r="K19" s="180">
        <f t="shared" si="10"/>
        <v>-0.1111111111111111</v>
      </c>
      <c r="L19" s="197">
        <v>4</v>
      </c>
      <c r="M19" s="196">
        <v>3</v>
      </c>
      <c r="N19" s="181">
        <f t="shared" si="11"/>
        <v>-1</v>
      </c>
      <c r="O19" s="180">
        <f t="shared" si="12"/>
        <v>-0.25</v>
      </c>
      <c r="P19" s="197">
        <v>88</v>
      </c>
      <c r="Q19" s="196">
        <v>79</v>
      </c>
      <c r="R19" s="181">
        <f t="shared" si="2"/>
        <v>-9</v>
      </c>
      <c r="S19" s="180">
        <f t="shared" si="3"/>
        <v>-0.10227272727272728</v>
      </c>
      <c r="T19" s="197">
        <v>114</v>
      </c>
      <c r="U19" s="196">
        <v>106</v>
      </c>
      <c r="V19" s="181">
        <f t="shared" si="4"/>
        <v>-8</v>
      </c>
      <c r="W19" s="180">
        <f t="shared" si="5"/>
        <v>-7.0175438596491224E-2</v>
      </c>
      <c r="X19" s="118">
        <f t="shared" si="6"/>
        <v>363</v>
      </c>
      <c r="Y19" s="118">
        <f t="shared" si="6"/>
        <v>317</v>
      </c>
      <c r="Z19" s="118">
        <f t="shared" si="7"/>
        <v>-46</v>
      </c>
      <c r="AA19" s="119">
        <f t="shared" si="8"/>
        <v>-0.12672176308539945</v>
      </c>
    </row>
    <row r="20" spans="1:27" s="10" customFormat="1" ht="13.5" thickBot="1">
      <c r="A20" s="61"/>
      <c r="B20" s="62" t="s">
        <v>14</v>
      </c>
      <c r="C20" s="63">
        <f>Y20/Y20</f>
        <v>1</v>
      </c>
      <c r="D20" s="110">
        <f>SUM(D7:D19)</f>
        <v>896</v>
      </c>
      <c r="E20" s="110">
        <f>SUM(E7:E19)</f>
        <v>770</v>
      </c>
      <c r="F20" s="111">
        <f t="shared" si="0"/>
        <v>-126</v>
      </c>
      <c r="G20" s="112">
        <f t="shared" si="1"/>
        <v>-0.140625</v>
      </c>
      <c r="H20" s="110">
        <f>SUM(H7:H19)</f>
        <v>375</v>
      </c>
      <c r="I20" s="110">
        <f>SUM(I7:I19)</f>
        <v>328</v>
      </c>
      <c r="J20" s="111">
        <f>I20-H20</f>
        <v>-47</v>
      </c>
      <c r="K20" s="113">
        <f>J20/H20</f>
        <v>-0.12533333333333332</v>
      </c>
      <c r="L20" s="110">
        <f>SUM(L7:L19)</f>
        <v>190</v>
      </c>
      <c r="M20" s="110">
        <f>SUM(M7:M19)</f>
        <v>164</v>
      </c>
      <c r="N20" s="111">
        <f t="shared" si="11"/>
        <v>-26</v>
      </c>
      <c r="O20" s="113">
        <f>N20/L20</f>
        <v>-0.1368421052631579</v>
      </c>
      <c r="P20" s="110">
        <f>SUM(P7:P19)</f>
        <v>552</v>
      </c>
      <c r="Q20" s="110">
        <f>SUM(Q7:Q19)</f>
        <v>498</v>
      </c>
      <c r="R20" s="111">
        <f>Q20-P20</f>
        <v>-54</v>
      </c>
      <c r="S20" s="113">
        <f>R20/P20</f>
        <v>-9.7826086956521743E-2</v>
      </c>
      <c r="T20" s="110">
        <f>SUM(T7:T19)</f>
        <v>405</v>
      </c>
      <c r="U20" s="110">
        <f>SUM(U7:U19)</f>
        <v>360</v>
      </c>
      <c r="V20" s="111">
        <f>U20-T20</f>
        <v>-45</v>
      </c>
      <c r="W20" s="113">
        <f>V20/T20</f>
        <v>-0.1111111111111111</v>
      </c>
      <c r="X20" s="114">
        <f>D20+H20+L20+P20+T20</f>
        <v>2418</v>
      </c>
      <c r="Y20" s="114">
        <f t="shared" si="6"/>
        <v>2120</v>
      </c>
      <c r="Z20" s="114">
        <f>Y20-X20</f>
        <v>-298</v>
      </c>
      <c r="AA20" s="115">
        <f>Z20/X20</f>
        <v>-0.12324234904880066</v>
      </c>
    </row>
    <row r="21" spans="1:27">
      <c r="A21" s="231"/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</row>
    <row r="22" spans="1:27">
      <c r="A22" s="5"/>
      <c r="B22" s="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8"/>
      <c r="X22" s="4"/>
      <c r="Y22" s="4"/>
      <c r="Z22" s="4"/>
    </row>
  </sheetData>
  <mergeCells count="15">
    <mergeCell ref="X4:AA4"/>
    <mergeCell ref="D4:W4"/>
    <mergeCell ref="T5:W5"/>
    <mergeCell ref="A21:Z21"/>
    <mergeCell ref="V6:W6"/>
    <mergeCell ref="Z6:AA6"/>
    <mergeCell ref="N6:O6"/>
    <mergeCell ref="X5:AA5"/>
    <mergeCell ref="L5:O5"/>
    <mergeCell ref="F6:G6"/>
    <mergeCell ref="J6:K6"/>
    <mergeCell ref="R6:S6"/>
    <mergeCell ref="D5:G5"/>
    <mergeCell ref="H5:K5"/>
    <mergeCell ref="P5:S5"/>
  </mergeCells>
  <phoneticPr fontId="0" type="noConversion"/>
  <pageMargins left="0" right="0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D21"/>
  <sheetViews>
    <sheetView workbookViewId="0">
      <selection activeCell="N11" sqref="N11"/>
    </sheetView>
  </sheetViews>
  <sheetFormatPr defaultRowHeight="15"/>
  <cols>
    <col min="1" max="1" width="2.42578125" customWidth="1"/>
    <col min="2" max="2" width="38.5703125" customWidth="1"/>
    <col min="3" max="3" width="8.7109375" customWidth="1"/>
    <col min="4" max="4" width="7.7109375" customWidth="1"/>
    <col min="5" max="5" width="8.140625" customWidth="1"/>
    <col min="6" max="6" width="8" customWidth="1"/>
    <col min="7" max="7" width="7.5703125" customWidth="1"/>
    <col min="8" max="8" width="6.7109375" customWidth="1"/>
    <col min="9" max="9" width="6.85546875" customWidth="1"/>
    <col min="10" max="10" width="7" customWidth="1"/>
    <col min="11" max="11" width="7.140625" customWidth="1"/>
    <col min="12" max="12" width="6.85546875" customWidth="1"/>
    <col min="13" max="13" width="7.140625" customWidth="1"/>
    <col min="14" max="14" width="8" customWidth="1"/>
  </cols>
  <sheetData>
    <row r="3" spans="2:30" s="34" customFormat="1" ht="12.75">
      <c r="B3" s="33" t="s">
        <v>100</v>
      </c>
      <c r="D3" s="35"/>
      <c r="E3" s="35"/>
      <c r="F3" s="35"/>
      <c r="G3" s="35"/>
      <c r="H3" s="35"/>
      <c r="I3" s="36"/>
      <c r="J3" s="35"/>
      <c r="K3" s="35"/>
      <c r="L3" s="35"/>
      <c r="O3" s="35"/>
      <c r="P3" s="35"/>
      <c r="Q3" s="35"/>
      <c r="R3" s="35"/>
      <c r="S3" s="35"/>
      <c r="T3" s="35"/>
      <c r="W3" s="37"/>
      <c r="X3" s="37"/>
      <c r="Y3" s="37"/>
      <c r="Z3" s="37"/>
      <c r="AA3" s="37"/>
    </row>
    <row r="4" spans="2:30" s="34" customFormat="1" ht="12.75">
      <c r="B4" s="33" t="s">
        <v>143</v>
      </c>
      <c r="C4" s="38"/>
      <c r="D4" s="33"/>
      <c r="E4" s="33"/>
      <c r="F4" s="33"/>
      <c r="G4" s="33"/>
      <c r="H4" s="33"/>
      <c r="I4" s="39"/>
      <c r="W4" s="37"/>
      <c r="X4" s="37"/>
      <c r="Y4" s="37"/>
      <c r="Z4" s="37"/>
      <c r="AA4" s="37"/>
    </row>
    <row r="5" spans="2:30" s="8" customFormat="1" ht="13.5" thickBot="1">
      <c r="B5" s="99"/>
      <c r="C5" s="7"/>
      <c r="D5" s="27"/>
      <c r="E5" s="27"/>
      <c r="F5" s="27"/>
      <c r="G5" s="27"/>
      <c r="H5" s="27"/>
      <c r="I5" s="30"/>
      <c r="W5" s="26"/>
      <c r="X5" s="26"/>
      <c r="Y5" s="26"/>
      <c r="Z5" s="26"/>
      <c r="AA5" s="26"/>
    </row>
    <row r="6" spans="2:30" s="8" customFormat="1" ht="13.5" thickBot="1">
      <c r="B6" s="174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6"/>
    </row>
    <row r="7" spans="2:30" s="8" customFormat="1">
      <c r="B7" s="66"/>
      <c r="C7" s="232" t="s">
        <v>65</v>
      </c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3"/>
      <c r="AD7" s="8" t="s">
        <v>43</v>
      </c>
    </row>
    <row r="8" spans="2:30" s="8" customFormat="1">
      <c r="B8" s="67" t="s">
        <v>66</v>
      </c>
      <c r="C8" s="234" t="s">
        <v>53</v>
      </c>
      <c r="D8" s="234"/>
      <c r="E8" s="234" t="s">
        <v>54</v>
      </c>
      <c r="F8" s="234"/>
      <c r="G8" s="234" t="s">
        <v>55</v>
      </c>
      <c r="H8" s="234"/>
      <c r="I8" s="234" t="s">
        <v>56</v>
      </c>
      <c r="J8" s="234"/>
      <c r="K8" s="234" t="s">
        <v>57</v>
      </c>
      <c r="L8" s="234"/>
      <c r="M8" s="234" t="s">
        <v>19</v>
      </c>
      <c r="N8" s="235"/>
      <c r="AD8" s="8" t="s">
        <v>35</v>
      </c>
    </row>
    <row r="9" spans="2:30" s="8" customFormat="1">
      <c r="B9" s="68"/>
      <c r="C9" s="65" t="s">
        <v>34</v>
      </c>
      <c r="D9" s="65" t="s">
        <v>23</v>
      </c>
      <c r="E9" s="65" t="s">
        <v>34</v>
      </c>
      <c r="F9" s="65" t="s">
        <v>23</v>
      </c>
      <c r="G9" s="65" t="s">
        <v>34</v>
      </c>
      <c r="H9" s="65" t="s">
        <v>23</v>
      </c>
      <c r="I9" s="65" t="s">
        <v>34</v>
      </c>
      <c r="J9" s="65" t="s">
        <v>23</v>
      </c>
      <c r="K9" s="65" t="s">
        <v>34</v>
      </c>
      <c r="L9" s="65" t="s">
        <v>23</v>
      </c>
      <c r="M9" s="65" t="s">
        <v>34</v>
      </c>
      <c r="N9" s="69" t="s">
        <v>23</v>
      </c>
      <c r="AD9" s="28" t="s">
        <v>38</v>
      </c>
    </row>
    <row r="10" spans="2:30" s="8" customFormat="1">
      <c r="B10" s="177" t="s">
        <v>106</v>
      </c>
      <c r="C10" s="76">
        <v>5</v>
      </c>
      <c r="D10" s="50">
        <f>C10/C20</f>
        <v>6.4935064935064939E-3</v>
      </c>
      <c r="E10" s="76">
        <v>1</v>
      </c>
      <c r="F10" s="50">
        <f>E10/E20</f>
        <v>3.0487804878048782E-3</v>
      </c>
      <c r="G10" s="76">
        <v>0</v>
      </c>
      <c r="H10" s="50">
        <f>G10/G20</f>
        <v>0</v>
      </c>
      <c r="I10" s="76">
        <v>7</v>
      </c>
      <c r="J10" s="50">
        <f>I10/I20</f>
        <v>1.4056224899598393E-2</v>
      </c>
      <c r="K10" s="76">
        <v>3</v>
      </c>
      <c r="L10" s="50">
        <f>K10/K20</f>
        <v>8.3333333333333332E-3</v>
      </c>
      <c r="M10" s="51">
        <f t="shared" ref="M10:M19" si="0">C10+E10+G10+I10+K10</f>
        <v>16</v>
      </c>
      <c r="N10" s="45">
        <f>M10/M20</f>
        <v>7.5471698113207548E-3</v>
      </c>
      <c r="AD10" s="28"/>
    </row>
    <row r="11" spans="2:30" s="8" customFormat="1">
      <c r="B11" s="178" t="s">
        <v>58</v>
      </c>
      <c r="C11" s="76">
        <v>26</v>
      </c>
      <c r="D11" s="50">
        <f>C11/C20</f>
        <v>3.3766233766233764E-2</v>
      </c>
      <c r="E11" s="76">
        <v>17</v>
      </c>
      <c r="F11" s="50">
        <f>E11/E20</f>
        <v>5.1829268292682924E-2</v>
      </c>
      <c r="G11" s="76">
        <v>13</v>
      </c>
      <c r="H11" s="50">
        <f>G11/G20</f>
        <v>7.926829268292683E-2</v>
      </c>
      <c r="I11" s="76">
        <v>16</v>
      </c>
      <c r="J11" s="50">
        <f>I11/I20</f>
        <v>3.2128514056224897E-2</v>
      </c>
      <c r="K11" s="76">
        <v>15</v>
      </c>
      <c r="L11" s="50">
        <f>K11/K20</f>
        <v>4.1666666666666664E-2</v>
      </c>
      <c r="M11" s="51">
        <f t="shared" si="0"/>
        <v>87</v>
      </c>
      <c r="N11" s="45">
        <f>M11/M20</f>
        <v>4.1037735849056602E-2</v>
      </c>
      <c r="AD11" s="8" t="s">
        <v>39</v>
      </c>
    </row>
    <row r="12" spans="2:30" s="8" customFormat="1">
      <c r="B12" s="178" t="s">
        <v>59</v>
      </c>
      <c r="C12" s="76">
        <v>5</v>
      </c>
      <c r="D12" s="50">
        <f>C12/C20</f>
        <v>6.4935064935064939E-3</v>
      </c>
      <c r="E12" s="76">
        <v>4</v>
      </c>
      <c r="F12" s="50">
        <f>E12/E20</f>
        <v>1.2195121951219513E-2</v>
      </c>
      <c r="G12" s="76">
        <v>2</v>
      </c>
      <c r="H12" s="50">
        <f>G12/G20</f>
        <v>1.2195121951219513E-2</v>
      </c>
      <c r="I12" s="76">
        <v>1</v>
      </c>
      <c r="J12" s="50">
        <f>I12/I20</f>
        <v>2.008032128514056E-3</v>
      </c>
      <c r="K12" s="76">
        <v>3</v>
      </c>
      <c r="L12" s="50">
        <f>K12/K20</f>
        <v>8.3333333333333332E-3</v>
      </c>
      <c r="M12" s="51">
        <f t="shared" si="0"/>
        <v>15</v>
      </c>
      <c r="N12" s="45">
        <f>M12/M20</f>
        <v>7.0754716981132077E-3</v>
      </c>
    </row>
    <row r="13" spans="2:30" s="8" customFormat="1">
      <c r="B13" s="178" t="s">
        <v>60</v>
      </c>
      <c r="C13" s="76">
        <v>673</v>
      </c>
      <c r="D13" s="50">
        <f>C13/C20</f>
        <v>0.87402597402597404</v>
      </c>
      <c r="E13" s="76">
        <v>265</v>
      </c>
      <c r="F13" s="50">
        <f>E13/E20</f>
        <v>0.80792682926829273</v>
      </c>
      <c r="G13" s="76">
        <v>117</v>
      </c>
      <c r="H13" s="50">
        <f>G13/G20</f>
        <v>0.71341463414634143</v>
      </c>
      <c r="I13" s="76">
        <v>393</v>
      </c>
      <c r="J13" s="50">
        <f>I13/I20</f>
        <v>0.78915662650602414</v>
      </c>
      <c r="K13" s="76">
        <v>205</v>
      </c>
      <c r="L13" s="50">
        <f>K13/K20</f>
        <v>0.56944444444444442</v>
      </c>
      <c r="M13" s="51">
        <f t="shared" si="0"/>
        <v>1653</v>
      </c>
      <c r="N13" s="45">
        <f>M13/M20</f>
        <v>0.77971698113207544</v>
      </c>
      <c r="AD13" s="8" t="s">
        <v>40</v>
      </c>
    </row>
    <row r="14" spans="2:30" s="8" customFormat="1">
      <c r="B14" s="179" t="s">
        <v>107</v>
      </c>
      <c r="C14" s="76">
        <v>0</v>
      </c>
      <c r="D14" s="50">
        <f>C14/C20</f>
        <v>0</v>
      </c>
      <c r="E14" s="76">
        <v>0</v>
      </c>
      <c r="F14" s="50">
        <f>E14/E20</f>
        <v>0</v>
      </c>
      <c r="G14" s="76">
        <v>0</v>
      </c>
      <c r="H14" s="50">
        <f>G14/G20</f>
        <v>0</v>
      </c>
      <c r="I14" s="76">
        <v>0</v>
      </c>
      <c r="J14" s="50">
        <f>I14/I20</f>
        <v>0</v>
      </c>
      <c r="K14" s="76">
        <v>0</v>
      </c>
      <c r="L14" s="50">
        <f>K14/K20</f>
        <v>0</v>
      </c>
      <c r="M14" s="51">
        <f t="shared" si="0"/>
        <v>0</v>
      </c>
      <c r="N14" s="45">
        <f>M14/M20</f>
        <v>0</v>
      </c>
    </row>
    <row r="15" spans="2:30" s="8" customFormat="1">
      <c r="B15" s="178" t="s">
        <v>61</v>
      </c>
      <c r="C15" s="76">
        <v>31</v>
      </c>
      <c r="D15" s="50">
        <f>C15/C20</f>
        <v>4.0259740259740259E-2</v>
      </c>
      <c r="E15" s="76">
        <v>29</v>
      </c>
      <c r="F15" s="50">
        <f>E15/E20</f>
        <v>8.8414634146341459E-2</v>
      </c>
      <c r="G15" s="76">
        <v>32</v>
      </c>
      <c r="H15" s="50">
        <f>G15/G20</f>
        <v>0.1951219512195122</v>
      </c>
      <c r="I15" s="76">
        <v>41</v>
      </c>
      <c r="J15" s="50">
        <f>I15/I20</f>
        <v>8.2329317269076302E-2</v>
      </c>
      <c r="K15" s="76">
        <v>25</v>
      </c>
      <c r="L15" s="50">
        <f>K15/K20</f>
        <v>6.9444444444444448E-2</v>
      </c>
      <c r="M15" s="51">
        <f t="shared" si="0"/>
        <v>158</v>
      </c>
      <c r="N15" s="45">
        <f>M15/M20</f>
        <v>7.452830188679245E-2</v>
      </c>
      <c r="AD15" s="8" t="s">
        <v>41</v>
      </c>
    </row>
    <row r="16" spans="2:30" s="8" customFormat="1">
      <c r="B16" s="178" t="s">
        <v>62</v>
      </c>
      <c r="C16" s="76">
        <v>16</v>
      </c>
      <c r="D16" s="50">
        <f>C16/C20</f>
        <v>2.0779220779220779E-2</v>
      </c>
      <c r="E16" s="76">
        <v>6</v>
      </c>
      <c r="F16" s="50">
        <f>E16/E20</f>
        <v>1.8292682926829267E-2</v>
      </c>
      <c r="G16" s="76">
        <v>0</v>
      </c>
      <c r="H16" s="50">
        <f>G16/G20</f>
        <v>0</v>
      </c>
      <c r="I16" s="76">
        <v>35</v>
      </c>
      <c r="J16" s="50">
        <f>I16/I20</f>
        <v>7.0281124497991967E-2</v>
      </c>
      <c r="K16" s="76">
        <v>97</v>
      </c>
      <c r="L16" s="50">
        <f>K16/K20</f>
        <v>0.26944444444444443</v>
      </c>
      <c r="M16" s="51">
        <f t="shared" si="0"/>
        <v>154</v>
      </c>
      <c r="N16" s="45">
        <f>M16/M20</f>
        <v>7.2641509433962262E-2</v>
      </c>
    </row>
    <row r="17" spans="2:30">
      <c r="B17" s="179" t="s">
        <v>105</v>
      </c>
      <c r="C17" s="76">
        <v>0</v>
      </c>
      <c r="D17" s="50">
        <f>C17/C20</f>
        <v>0</v>
      </c>
      <c r="E17" s="76">
        <v>0</v>
      </c>
      <c r="F17" s="50">
        <f>E17/E20</f>
        <v>0</v>
      </c>
      <c r="G17" s="76">
        <v>0</v>
      </c>
      <c r="H17" s="50">
        <f>G17/G20</f>
        <v>0</v>
      </c>
      <c r="I17" s="76">
        <v>0</v>
      </c>
      <c r="J17" s="50">
        <f>I17/I20</f>
        <v>0</v>
      </c>
      <c r="K17" s="76">
        <v>0</v>
      </c>
      <c r="L17" s="50">
        <f>K17/K20</f>
        <v>0</v>
      </c>
      <c r="M17" s="51">
        <f t="shared" si="0"/>
        <v>0</v>
      </c>
      <c r="N17" s="45">
        <f>M17/M20</f>
        <v>0</v>
      </c>
    </row>
    <row r="18" spans="2:30" s="8" customFormat="1">
      <c r="B18" s="178" t="s">
        <v>63</v>
      </c>
      <c r="C18" s="76">
        <v>14</v>
      </c>
      <c r="D18" s="50">
        <f>C18/C20</f>
        <v>1.8181818181818181E-2</v>
      </c>
      <c r="E18" s="76">
        <v>6</v>
      </c>
      <c r="F18" s="50">
        <f>E18/E20</f>
        <v>1.8292682926829267E-2</v>
      </c>
      <c r="G18" s="76">
        <v>0</v>
      </c>
      <c r="H18" s="50">
        <f>G18/G20</f>
        <v>0</v>
      </c>
      <c r="I18" s="76">
        <v>5</v>
      </c>
      <c r="J18" s="50">
        <f>I18/I20</f>
        <v>1.0040160642570281E-2</v>
      </c>
      <c r="K18" s="76">
        <v>12</v>
      </c>
      <c r="L18" s="50">
        <f>K18/K20</f>
        <v>3.3333333333333333E-2</v>
      </c>
      <c r="M18" s="51">
        <f t="shared" si="0"/>
        <v>37</v>
      </c>
      <c r="N18" s="45">
        <f>M18/M20</f>
        <v>1.7452830188679245E-2</v>
      </c>
    </row>
    <row r="19" spans="2:30" s="8" customFormat="1">
      <c r="B19" s="178" t="s">
        <v>64</v>
      </c>
      <c r="C19" s="76">
        <v>0</v>
      </c>
      <c r="D19" s="50">
        <f>C19/C20</f>
        <v>0</v>
      </c>
      <c r="E19" s="76">
        <v>0</v>
      </c>
      <c r="F19" s="50">
        <f>E19/E20</f>
        <v>0</v>
      </c>
      <c r="G19" s="76">
        <v>0</v>
      </c>
      <c r="H19" s="50">
        <f>G19/G20</f>
        <v>0</v>
      </c>
      <c r="I19" s="76">
        <v>0</v>
      </c>
      <c r="J19" s="50">
        <f>I19/I20</f>
        <v>0</v>
      </c>
      <c r="K19" s="76">
        <v>0</v>
      </c>
      <c r="L19" s="50">
        <f>K19/K20</f>
        <v>0</v>
      </c>
      <c r="M19" s="51">
        <f t="shared" si="0"/>
        <v>0</v>
      </c>
      <c r="N19" s="45">
        <f>M19/M20</f>
        <v>0</v>
      </c>
      <c r="AD19" s="8" t="s">
        <v>42</v>
      </c>
    </row>
    <row r="20" spans="2:30" s="40" customFormat="1" ht="15.75" thickBot="1">
      <c r="B20" s="70" t="s">
        <v>14</v>
      </c>
      <c r="C20" s="71">
        <f>SUM(C10:C19)</f>
        <v>770</v>
      </c>
      <c r="D20" s="72">
        <f>C20/C20</f>
        <v>1</v>
      </c>
      <c r="E20" s="71">
        <f>SUM(E10:E19)</f>
        <v>328</v>
      </c>
      <c r="F20" s="72">
        <f>E20/E20</f>
        <v>1</v>
      </c>
      <c r="G20" s="71">
        <f>SUM(G10:G19)</f>
        <v>164</v>
      </c>
      <c r="H20" s="72">
        <f>G20/G20</f>
        <v>1</v>
      </c>
      <c r="I20" s="71">
        <f>SUM(I10:I19)</f>
        <v>498</v>
      </c>
      <c r="J20" s="72">
        <f>I20/I20</f>
        <v>1</v>
      </c>
      <c r="K20" s="71">
        <f>SUM(K10:K19)</f>
        <v>360</v>
      </c>
      <c r="L20" s="72">
        <f>K20/K20</f>
        <v>1</v>
      </c>
      <c r="M20" s="71">
        <f>SUM(M10:M19)</f>
        <v>2120</v>
      </c>
      <c r="N20" s="73">
        <f>M20/M20</f>
        <v>1</v>
      </c>
    </row>
    <row r="21" spans="2:30" ht="23.25" customHeight="1">
      <c r="B21" s="64"/>
    </row>
  </sheetData>
  <mergeCells count="7">
    <mergeCell ref="C7:N7"/>
    <mergeCell ref="C8:D8"/>
    <mergeCell ref="E8:F8"/>
    <mergeCell ref="M8:N8"/>
    <mergeCell ref="G8:H8"/>
    <mergeCell ref="I8:J8"/>
    <mergeCell ref="K8:L8"/>
  </mergeCells>
  <phoneticPr fontId="37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"/>
  <sheetViews>
    <sheetView tabSelected="1" zoomScaleNormal="100" workbookViewId="0">
      <selection activeCell="V24" sqref="V24"/>
    </sheetView>
  </sheetViews>
  <sheetFormatPr defaultRowHeight="15"/>
  <cols>
    <col min="1" max="1" width="2.140625" customWidth="1"/>
    <col min="2" max="2" width="8.5703125" style="41" customWidth="1"/>
    <col min="3" max="3" width="5.85546875" style="41" customWidth="1"/>
    <col min="4" max="4" width="7" style="41" customWidth="1"/>
    <col min="5" max="5" width="6.28515625" style="41" customWidth="1"/>
    <col min="6" max="6" width="7.5703125" style="41" customWidth="1"/>
    <col min="7" max="7" width="5.28515625" style="41" customWidth="1"/>
    <col min="8" max="8" width="7.42578125" style="41" customWidth="1"/>
    <col min="9" max="9" width="6" style="41" customWidth="1"/>
    <col min="10" max="10" width="6.5703125" style="41" customWidth="1"/>
    <col min="11" max="11" width="6" style="41" customWidth="1"/>
    <col min="12" max="12" width="6.5703125" style="41" customWidth="1"/>
    <col min="13" max="13" width="6.85546875" style="41" customWidth="1"/>
    <col min="14" max="14" width="7.28515625" style="41" customWidth="1"/>
    <col min="15" max="15" width="7" style="41" customWidth="1"/>
    <col min="16" max="16" width="7.140625" customWidth="1"/>
  </cols>
  <sheetData>
    <row r="1" spans="1:29" ht="5.25" customHeight="1" thickBot="1"/>
    <row r="2" spans="1:29" s="34" customFormat="1" ht="15" customHeight="1">
      <c r="B2" s="236" t="s">
        <v>101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8"/>
      <c r="O2" s="35"/>
      <c r="Q2" s="35"/>
      <c r="R2" s="35"/>
      <c r="S2" s="35"/>
      <c r="T2" s="35"/>
      <c r="U2" s="35"/>
      <c r="V2" s="35"/>
      <c r="Y2" s="37"/>
      <c r="Z2" s="37"/>
      <c r="AA2" s="37"/>
      <c r="AB2" s="37"/>
      <c r="AC2" s="37"/>
    </row>
    <row r="3" spans="1:29" s="34" customFormat="1" ht="12.75">
      <c r="B3" s="239" t="s">
        <v>144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1"/>
      <c r="Y3" s="37"/>
      <c r="Z3" s="37"/>
      <c r="AA3" s="37"/>
      <c r="AB3" s="37"/>
      <c r="AC3" s="37"/>
    </row>
    <row r="4" spans="1:29">
      <c r="B4" s="52"/>
      <c r="C4" s="242" t="s">
        <v>53</v>
      </c>
      <c r="D4" s="242"/>
      <c r="E4" s="242" t="s">
        <v>54</v>
      </c>
      <c r="F4" s="242"/>
      <c r="G4" s="242" t="s">
        <v>55</v>
      </c>
      <c r="H4" s="242"/>
      <c r="I4" s="242" t="s">
        <v>56</v>
      </c>
      <c r="J4" s="242"/>
      <c r="K4" s="242" t="s">
        <v>57</v>
      </c>
      <c r="L4" s="242"/>
      <c r="M4" s="242" t="s">
        <v>19</v>
      </c>
      <c r="N4" s="243"/>
    </row>
    <row r="5" spans="1:29">
      <c r="B5" s="52"/>
      <c r="C5" s="194" t="s">
        <v>67</v>
      </c>
      <c r="D5" s="194" t="s">
        <v>23</v>
      </c>
      <c r="E5" s="194" t="s">
        <v>67</v>
      </c>
      <c r="F5" s="194" t="s">
        <v>23</v>
      </c>
      <c r="G5" s="194" t="s">
        <v>67</v>
      </c>
      <c r="H5" s="194" t="s">
        <v>23</v>
      </c>
      <c r="I5" s="194" t="s">
        <v>67</v>
      </c>
      <c r="J5" s="194" t="s">
        <v>23</v>
      </c>
      <c r="K5" s="194" t="s">
        <v>67</v>
      </c>
      <c r="L5" s="194" t="s">
        <v>23</v>
      </c>
      <c r="M5" s="194" t="s">
        <v>67</v>
      </c>
      <c r="N5" s="195" t="s">
        <v>23</v>
      </c>
    </row>
    <row r="6" spans="1:29">
      <c r="A6" s="42"/>
      <c r="B6" s="193" t="s">
        <v>108</v>
      </c>
      <c r="C6" s="76">
        <v>3</v>
      </c>
      <c r="D6" s="46">
        <f>C6/$C$26</f>
        <v>9.6774193548387094E-2</v>
      </c>
      <c r="E6" s="76">
        <v>11</v>
      </c>
      <c r="F6" s="46">
        <f>E6/$E$26</f>
        <v>0.37931034482758619</v>
      </c>
      <c r="G6" s="76">
        <v>8</v>
      </c>
      <c r="H6" s="46">
        <f>G6/$G$26</f>
        <v>0.25</v>
      </c>
      <c r="I6" s="76">
        <v>7</v>
      </c>
      <c r="J6" s="46">
        <f>I6/$I$26</f>
        <v>0.17073170731707318</v>
      </c>
      <c r="K6" s="76">
        <v>6</v>
      </c>
      <c r="L6" s="46">
        <f>K6/$K$26</f>
        <v>0.24</v>
      </c>
      <c r="M6" s="188">
        <f>SUM(C6,E6,G6,I6,K6)</f>
        <v>35</v>
      </c>
      <c r="N6" s="53">
        <f>M6/$M$26</f>
        <v>0.22151898734177214</v>
      </c>
      <c r="O6" s="13"/>
      <c r="P6" s="42"/>
    </row>
    <row r="7" spans="1:29">
      <c r="A7" s="42"/>
      <c r="B7" s="193" t="s">
        <v>109</v>
      </c>
      <c r="C7" s="76"/>
      <c r="D7" s="46"/>
      <c r="E7" s="76"/>
      <c r="F7" s="46"/>
      <c r="G7" s="76"/>
      <c r="H7" s="46"/>
      <c r="I7" s="76">
        <v>1</v>
      </c>
      <c r="J7" s="46">
        <f>I7/$I$26</f>
        <v>2.4390243902439025E-2</v>
      </c>
      <c r="K7" s="76"/>
      <c r="L7" s="46"/>
      <c r="M7" s="188">
        <f t="shared" ref="M7:M25" si="0">SUM(C7,E7,G7,I7,K7)</f>
        <v>1</v>
      </c>
      <c r="N7" s="53">
        <f>M7/$M$26</f>
        <v>6.3291139240506328E-3</v>
      </c>
      <c r="O7" s="13"/>
      <c r="P7" s="42"/>
    </row>
    <row r="8" spans="1:29">
      <c r="A8" s="42"/>
      <c r="B8" s="193" t="s">
        <v>110</v>
      </c>
      <c r="C8" s="76"/>
      <c r="D8" s="46"/>
      <c r="E8" s="76">
        <v>1</v>
      </c>
      <c r="F8" s="46">
        <f>E8/$E$26</f>
        <v>3.4482758620689655E-2</v>
      </c>
      <c r="G8" s="76"/>
      <c r="H8" s="46"/>
      <c r="I8" s="76"/>
      <c r="J8" s="46"/>
      <c r="K8" s="76">
        <v>1</v>
      </c>
      <c r="L8" s="46">
        <f>K8/$K$26</f>
        <v>0.04</v>
      </c>
      <c r="M8" s="188">
        <f t="shared" si="0"/>
        <v>2</v>
      </c>
      <c r="N8" s="53">
        <f>M8/$M$26</f>
        <v>1.2658227848101266E-2</v>
      </c>
      <c r="O8" s="13"/>
      <c r="P8" s="42"/>
    </row>
    <row r="9" spans="1:29">
      <c r="A9" s="42"/>
      <c r="B9" s="193" t="s">
        <v>111</v>
      </c>
      <c r="C9" s="76">
        <v>1</v>
      </c>
      <c r="D9" s="46">
        <f t="shared" ref="D9:D25" si="1">C9/$C$26</f>
        <v>3.2258064516129031E-2</v>
      </c>
      <c r="E9" s="76"/>
      <c r="F9" s="46"/>
      <c r="G9" s="76"/>
      <c r="H9" s="46"/>
      <c r="I9" s="76"/>
      <c r="J9" s="46"/>
      <c r="K9" s="76"/>
      <c r="L9" s="46"/>
      <c r="M9" s="188">
        <f t="shared" si="0"/>
        <v>1</v>
      </c>
      <c r="N9" s="53">
        <f>M9/$M$26</f>
        <v>6.3291139240506328E-3</v>
      </c>
      <c r="O9" s="13"/>
      <c r="P9" s="42"/>
    </row>
    <row r="10" spans="1:29">
      <c r="A10" s="42"/>
      <c r="B10" s="193" t="s">
        <v>112</v>
      </c>
      <c r="C10" s="76"/>
      <c r="D10" s="46"/>
      <c r="E10" s="76"/>
      <c r="F10" s="46"/>
      <c r="G10" s="76"/>
      <c r="H10" s="46"/>
      <c r="I10" s="76">
        <v>1</v>
      </c>
      <c r="J10" s="46">
        <f t="shared" ref="J10:J25" si="2">I10/$I$26</f>
        <v>2.4390243902439025E-2</v>
      </c>
      <c r="K10" s="76"/>
      <c r="L10" s="46"/>
      <c r="M10" s="188">
        <f t="shared" si="0"/>
        <v>1</v>
      </c>
      <c r="N10" s="53">
        <f>M10/$M$26</f>
        <v>6.3291139240506328E-3</v>
      </c>
      <c r="O10" s="13"/>
      <c r="P10" s="42"/>
    </row>
    <row r="11" spans="1:29">
      <c r="A11" s="42"/>
      <c r="B11" s="193" t="s">
        <v>113</v>
      </c>
      <c r="C11" s="76"/>
      <c r="D11" s="46"/>
      <c r="E11" s="76"/>
      <c r="F11" s="46"/>
      <c r="G11" s="76"/>
      <c r="H11" s="46"/>
      <c r="I11" s="76"/>
      <c r="J11" s="46"/>
      <c r="K11" s="76">
        <v>1</v>
      </c>
      <c r="L11" s="46">
        <f t="shared" ref="L11:L12" si="3">K11/$K$26</f>
        <v>0.04</v>
      </c>
      <c r="M11" s="188">
        <f t="shared" si="0"/>
        <v>1</v>
      </c>
      <c r="N11" s="53">
        <f>M11/$M$26</f>
        <v>6.3291139240506328E-3</v>
      </c>
      <c r="O11" s="13"/>
      <c r="P11" s="42"/>
    </row>
    <row r="12" spans="1:29">
      <c r="A12" s="42"/>
      <c r="B12" s="193" t="s">
        <v>114</v>
      </c>
      <c r="C12" s="76"/>
      <c r="D12" s="46"/>
      <c r="E12" s="76">
        <v>4</v>
      </c>
      <c r="F12" s="46">
        <f t="shared" ref="F9:F12" si="4">E12/$E$26</f>
        <v>0.13793103448275862</v>
      </c>
      <c r="G12" s="76">
        <v>5</v>
      </c>
      <c r="H12" s="46">
        <f t="shared" ref="H7:H12" si="5">G12/$G$26</f>
        <v>0.15625</v>
      </c>
      <c r="I12" s="76">
        <v>2</v>
      </c>
      <c r="J12" s="46">
        <f t="shared" si="2"/>
        <v>4.878048780487805E-2</v>
      </c>
      <c r="K12" s="76">
        <v>1</v>
      </c>
      <c r="L12" s="46">
        <f t="shared" si="3"/>
        <v>0.04</v>
      </c>
      <c r="M12" s="188">
        <f t="shared" si="0"/>
        <v>12</v>
      </c>
      <c r="N12" s="53">
        <f>M12/$M$26</f>
        <v>7.5949367088607597E-2</v>
      </c>
      <c r="O12" s="13"/>
      <c r="P12" s="42"/>
    </row>
    <row r="13" spans="1:29">
      <c r="A13" s="42"/>
      <c r="B13" s="193" t="s">
        <v>115</v>
      </c>
      <c r="C13" s="76"/>
      <c r="D13" s="46"/>
      <c r="E13" s="76"/>
      <c r="F13" s="46"/>
      <c r="G13" s="76">
        <v>2</v>
      </c>
      <c r="H13" s="46">
        <f>G13/$G$26</f>
        <v>6.25E-2</v>
      </c>
      <c r="I13" s="76"/>
      <c r="J13" s="46"/>
      <c r="K13" s="76">
        <v>1</v>
      </c>
      <c r="L13" s="46">
        <f t="shared" ref="L13:L16" si="6">K13/$K$26</f>
        <v>0.04</v>
      </c>
      <c r="M13" s="188">
        <f t="shared" si="0"/>
        <v>3</v>
      </c>
      <c r="N13" s="53">
        <f>M13/$M$26</f>
        <v>1.8987341772151899E-2</v>
      </c>
      <c r="O13" s="13"/>
      <c r="P13" s="42"/>
    </row>
    <row r="14" spans="1:29">
      <c r="A14" s="42"/>
      <c r="B14" s="193" t="s">
        <v>116</v>
      </c>
      <c r="C14" s="76">
        <v>12</v>
      </c>
      <c r="D14" s="46">
        <f t="shared" si="1"/>
        <v>0.38709677419354838</v>
      </c>
      <c r="E14" s="76">
        <v>7</v>
      </c>
      <c r="F14" s="46">
        <f>E14/$E$26</f>
        <v>0.2413793103448276</v>
      </c>
      <c r="G14" s="76">
        <v>1</v>
      </c>
      <c r="H14" s="46">
        <f t="shared" ref="H14:H23" si="7">G14/$G$26</f>
        <v>3.125E-2</v>
      </c>
      <c r="I14" s="76">
        <v>11</v>
      </c>
      <c r="J14" s="46">
        <f t="shared" si="2"/>
        <v>0.26829268292682928</v>
      </c>
      <c r="K14" s="76">
        <v>7</v>
      </c>
      <c r="L14" s="46">
        <f t="shared" si="6"/>
        <v>0.28000000000000003</v>
      </c>
      <c r="M14" s="188">
        <f t="shared" si="0"/>
        <v>38</v>
      </c>
      <c r="N14" s="53">
        <f>M14/$M$26</f>
        <v>0.24050632911392406</v>
      </c>
      <c r="O14" s="13"/>
      <c r="P14" s="42"/>
    </row>
    <row r="15" spans="1:29">
      <c r="A15" s="42"/>
      <c r="B15" s="193" t="s">
        <v>117</v>
      </c>
      <c r="C15" s="76"/>
      <c r="D15" s="46"/>
      <c r="E15" s="76"/>
      <c r="F15" s="46"/>
      <c r="G15" s="76"/>
      <c r="H15" s="46"/>
      <c r="I15" s="76"/>
      <c r="J15" s="46"/>
      <c r="K15" s="76">
        <v>1</v>
      </c>
      <c r="L15" s="46">
        <f t="shared" si="6"/>
        <v>0.04</v>
      </c>
      <c r="M15" s="188">
        <f t="shared" si="0"/>
        <v>1</v>
      </c>
      <c r="N15" s="53">
        <f>M15/$M$26</f>
        <v>6.3291139240506328E-3</v>
      </c>
      <c r="O15" s="13"/>
      <c r="P15" s="42"/>
    </row>
    <row r="16" spans="1:29">
      <c r="A16" s="42"/>
      <c r="B16" s="193" t="s">
        <v>118</v>
      </c>
      <c r="C16" s="76"/>
      <c r="D16" s="46"/>
      <c r="E16" s="76"/>
      <c r="F16" s="46"/>
      <c r="G16" s="76"/>
      <c r="H16" s="46"/>
      <c r="I16" s="76">
        <v>1</v>
      </c>
      <c r="J16" s="46">
        <f t="shared" si="2"/>
        <v>2.4390243902439025E-2</v>
      </c>
      <c r="K16" s="76"/>
      <c r="L16" s="46"/>
      <c r="M16" s="188">
        <f t="shared" si="0"/>
        <v>1</v>
      </c>
      <c r="N16" s="53">
        <f>M16/$M$26</f>
        <v>6.3291139240506328E-3</v>
      </c>
      <c r="O16" s="13"/>
      <c r="P16" s="42"/>
    </row>
    <row r="17" spans="1:16">
      <c r="A17" s="42"/>
      <c r="B17" s="193" t="s">
        <v>119</v>
      </c>
      <c r="C17" s="76"/>
      <c r="D17" s="46"/>
      <c r="E17" s="76"/>
      <c r="F17" s="46"/>
      <c r="G17" s="76"/>
      <c r="H17" s="46"/>
      <c r="I17" s="76">
        <v>1</v>
      </c>
      <c r="J17" s="46">
        <f t="shared" si="2"/>
        <v>2.4390243902439025E-2</v>
      </c>
      <c r="K17" s="76"/>
      <c r="L17" s="46"/>
      <c r="M17" s="188">
        <f t="shared" si="0"/>
        <v>1</v>
      </c>
      <c r="N17" s="53">
        <f>M17/$M$26</f>
        <v>6.3291139240506328E-3</v>
      </c>
      <c r="O17" s="13"/>
      <c r="P17" s="42"/>
    </row>
    <row r="18" spans="1:16">
      <c r="A18" s="42"/>
      <c r="B18" s="193" t="s">
        <v>120</v>
      </c>
      <c r="C18" s="76">
        <v>1</v>
      </c>
      <c r="D18" s="46">
        <f t="shared" si="1"/>
        <v>3.2258064516129031E-2</v>
      </c>
      <c r="E18" s="76"/>
      <c r="F18" s="46"/>
      <c r="G18" s="76">
        <v>4</v>
      </c>
      <c r="H18" s="46">
        <f t="shared" si="7"/>
        <v>0.125</v>
      </c>
      <c r="I18" s="76">
        <v>1</v>
      </c>
      <c r="J18" s="46">
        <f t="shared" si="2"/>
        <v>2.4390243902439025E-2</v>
      </c>
      <c r="K18" s="76"/>
      <c r="L18" s="46"/>
      <c r="M18" s="188">
        <f t="shared" si="0"/>
        <v>6</v>
      </c>
      <c r="N18" s="53">
        <f>M18/$M$26</f>
        <v>3.7974683544303799E-2</v>
      </c>
      <c r="O18" s="13"/>
      <c r="P18" s="42"/>
    </row>
    <row r="19" spans="1:16">
      <c r="A19" s="42"/>
      <c r="B19" s="193" t="s">
        <v>135</v>
      </c>
      <c r="C19" s="76">
        <v>1</v>
      </c>
      <c r="D19" s="46">
        <f t="shared" si="1"/>
        <v>3.2258064516129031E-2</v>
      </c>
      <c r="E19" s="76"/>
      <c r="F19" s="46"/>
      <c r="G19" s="76">
        <v>1</v>
      </c>
      <c r="H19" s="46">
        <f t="shared" si="7"/>
        <v>3.125E-2</v>
      </c>
      <c r="I19" s="76"/>
      <c r="J19" s="46"/>
      <c r="K19" s="76"/>
      <c r="L19" s="46"/>
      <c r="M19" s="188">
        <f t="shared" si="0"/>
        <v>2</v>
      </c>
      <c r="N19" s="53">
        <f>M19/$M$26</f>
        <v>1.2658227848101266E-2</v>
      </c>
      <c r="O19" s="13"/>
      <c r="P19" s="42"/>
    </row>
    <row r="20" spans="1:16">
      <c r="A20" s="42"/>
      <c r="B20" s="193" t="s">
        <v>121</v>
      </c>
      <c r="C20" s="76"/>
      <c r="D20" s="46"/>
      <c r="E20" s="76"/>
      <c r="F20" s="46"/>
      <c r="G20" s="76">
        <v>1</v>
      </c>
      <c r="H20" s="46">
        <f>G20/$G$26</f>
        <v>3.125E-2</v>
      </c>
      <c r="I20" s="76"/>
      <c r="J20" s="46"/>
      <c r="K20" s="76"/>
      <c r="L20" s="46"/>
      <c r="M20" s="188">
        <f t="shared" si="0"/>
        <v>1</v>
      </c>
      <c r="N20" s="53">
        <f>M20/$M$26</f>
        <v>6.3291139240506328E-3</v>
      </c>
      <c r="O20" s="13"/>
      <c r="P20" s="42"/>
    </row>
    <row r="21" spans="1:16">
      <c r="A21" s="42"/>
      <c r="B21" s="193" t="s">
        <v>122</v>
      </c>
      <c r="C21" s="76">
        <v>1</v>
      </c>
      <c r="D21" s="46">
        <f t="shared" si="1"/>
        <v>3.2258064516129031E-2</v>
      </c>
      <c r="E21" s="76">
        <v>2</v>
      </c>
      <c r="F21" s="46">
        <f t="shared" ref="F16:F22" si="8">E21/$E$26</f>
        <v>6.8965517241379309E-2</v>
      </c>
      <c r="G21" s="76">
        <v>1</v>
      </c>
      <c r="H21" s="46">
        <f t="shared" si="7"/>
        <v>3.125E-2</v>
      </c>
      <c r="I21" s="76">
        <v>5</v>
      </c>
      <c r="J21" s="46">
        <f t="shared" si="2"/>
        <v>0.12195121951219512</v>
      </c>
      <c r="K21" s="76">
        <v>2</v>
      </c>
      <c r="L21" s="46">
        <f t="shared" ref="L18:L22" si="9">K21/$K$26</f>
        <v>0.08</v>
      </c>
      <c r="M21" s="188">
        <f t="shared" si="0"/>
        <v>11</v>
      </c>
      <c r="N21" s="53">
        <f>M21/$M$26</f>
        <v>6.9620253164556958E-2</v>
      </c>
      <c r="O21" s="13"/>
      <c r="P21" s="42"/>
    </row>
    <row r="22" spans="1:16">
      <c r="A22" s="42"/>
      <c r="B22" s="193" t="s">
        <v>123</v>
      </c>
      <c r="C22" s="76">
        <v>10</v>
      </c>
      <c r="D22" s="46">
        <f t="shared" si="1"/>
        <v>0.32258064516129031</v>
      </c>
      <c r="E22" s="76">
        <v>3</v>
      </c>
      <c r="F22" s="46">
        <f t="shared" si="8"/>
        <v>0.10344827586206896</v>
      </c>
      <c r="G22" s="76">
        <v>4</v>
      </c>
      <c r="H22" s="46">
        <f t="shared" si="7"/>
        <v>0.125</v>
      </c>
      <c r="I22" s="76">
        <v>8</v>
      </c>
      <c r="J22" s="46">
        <f t="shared" si="2"/>
        <v>0.1951219512195122</v>
      </c>
      <c r="K22" s="76">
        <v>5</v>
      </c>
      <c r="L22" s="46">
        <f t="shared" si="9"/>
        <v>0.2</v>
      </c>
      <c r="M22" s="188">
        <f t="shared" si="0"/>
        <v>30</v>
      </c>
      <c r="N22" s="53">
        <f>M22/$M$26</f>
        <v>0.189873417721519</v>
      </c>
      <c r="O22" s="13"/>
      <c r="P22" s="42"/>
    </row>
    <row r="23" spans="1:16">
      <c r="A23" s="42"/>
      <c r="B23" s="193" t="s">
        <v>124</v>
      </c>
      <c r="C23" s="76">
        <v>1</v>
      </c>
      <c r="D23" s="46">
        <f t="shared" si="1"/>
        <v>3.2258064516129031E-2</v>
      </c>
      <c r="E23" s="76">
        <v>1</v>
      </c>
      <c r="F23" s="46">
        <f>E23/$E$26</f>
        <v>3.4482758620689655E-2</v>
      </c>
      <c r="G23" s="76">
        <v>3</v>
      </c>
      <c r="H23" s="46">
        <f t="shared" si="7"/>
        <v>9.375E-2</v>
      </c>
      <c r="I23" s="76">
        <v>3</v>
      </c>
      <c r="J23" s="46">
        <f t="shared" si="2"/>
        <v>7.3170731707317069E-2</v>
      </c>
      <c r="K23" s="76"/>
      <c r="L23" s="46"/>
      <c r="M23" s="188">
        <f t="shared" si="0"/>
        <v>8</v>
      </c>
      <c r="N23" s="53">
        <f>M23/$M$26</f>
        <v>5.0632911392405063E-2</v>
      </c>
      <c r="O23" s="13"/>
      <c r="P23" s="42"/>
    </row>
    <row r="24" spans="1:16">
      <c r="A24" s="42"/>
      <c r="B24" s="193" t="s">
        <v>125</v>
      </c>
      <c r="C24" s="76"/>
      <c r="D24" s="46"/>
      <c r="E24" s="76"/>
      <c r="F24" s="46"/>
      <c r="G24" s="76">
        <v>2</v>
      </c>
      <c r="H24" s="46">
        <f>G24/G26</f>
        <v>6.25E-2</v>
      </c>
      <c r="I24" s="76"/>
      <c r="J24" s="46"/>
      <c r="K24" s="76"/>
      <c r="L24" s="46"/>
      <c r="M24" s="188">
        <f t="shared" si="0"/>
        <v>2</v>
      </c>
      <c r="N24" s="53">
        <f>M24/$M$26</f>
        <v>1.2658227848101266E-2</v>
      </c>
      <c r="O24" s="13"/>
      <c r="P24" s="42"/>
    </row>
    <row r="25" spans="1:16">
      <c r="A25" s="42"/>
      <c r="B25" s="193" t="s">
        <v>126</v>
      </c>
      <c r="C25" s="196">
        <v>1</v>
      </c>
      <c r="D25" s="246">
        <f t="shared" si="1"/>
        <v>3.2258064516129031E-2</v>
      </c>
      <c r="E25" s="196"/>
      <c r="F25" s="246"/>
      <c r="G25" s="196"/>
      <c r="H25" s="246"/>
      <c r="I25" s="196"/>
      <c r="J25" s="246"/>
      <c r="K25" s="196"/>
      <c r="L25" s="46"/>
      <c r="M25" s="188">
        <f t="shared" si="0"/>
        <v>1</v>
      </c>
      <c r="N25" s="53">
        <f>M25/$M$26</f>
        <v>6.3291139240506328E-3</v>
      </c>
      <c r="O25" s="13"/>
      <c r="P25" s="42"/>
    </row>
    <row r="26" spans="1:16" ht="15.75" thickBot="1">
      <c r="A26" s="42"/>
      <c r="B26" s="148" t="s">
        <v>70</v>
      </c>
      <c r="C26" s="149">
        <f>SUM(C6:C25)</f>
        <v>31</v>
      </c>
      <c r="D26" s="150">
        <f>C26/C26</f>
        <v>1</v>
      </c>
      <c r="E26" s="149">
        <f>SUM(E6:E25)</f>
        <v>29</v>
      </c>
      <c r="F26" s="150">
        <f>E26/E26</f>
        <v>1</v>
      </c>
      <c r="G26" s="149">
        <f>SUM(G6:G25)</f>
        <v>32</v>
      </c>
      <c r="H26" s="150">
        <f>G26/G26</f>
        <v>1</v>
      </c>
      <c r="I26" s="149">
        <f>SUM(I6:I25)</f>
        <v>41</v>
      </c>
      <c r="J26" s="150">
        <f>I26/I26</f>
        <v>1</v>
      </c>
      <c r="K26" s="149">
        <f>SUM(K6:K25)</f>
        <v>25</v>
      </c>
      <c r="L26" s="150">
        <f>K26/K26</f>
        <v>1</v>
      </c>
      <c r="M26" s="149">
        <f>SUM(M6:M25)</f>
        <v>158</v>
      </c>
      <c r="N26" s="187">
        <f>M26/M26</f>
        <v>1</v>
      </c>
      <c r="O26" s="13"/>
      <c r="P26" s="42"/>
    </row>
    <row r="27" spans="1:16">
      <c r="B27" s="42"/>
    </row>
    <row r="28" spans="1:16">
      <c r="B28" s="42"/>
    </row>
    <row r="29" spans="1:16">
      <c r="B29" s="42"/>
      <c r="F29" s="8"/>
    </row>
    <row r="30" spans="1:16">
      <c r="B30" s="42"/>
    </row>
    <row r="31" spans="1:16">
      <c r="B31" s="42"/>
    </row>
    <row r="32" spans="1:16">
      <c r="B32" s="42"/>
    </row>
    <row r="33" spans="2:2">
      <c r="B33" s="42"/>
    </row>
    <row r="34" spans="2:2">
      <c r="B34" s="42"/>
    </row>
    <row r="35" spans="2:2">
      <c r="B35" s="42"/>
    </row>
    <row r="36" spans="2:2">
      <c r="B36" s="42"/>
    </row>
    <row r="37" spans="2:2">
      <c r="B37" s="42"/>
    </row>
    <row r="38" spans="2:2">
      <c r="B38" s="42"/>
    </row>
    <row r="39" spans="2:2">
      <c r="B39" s="42"/>
    </row>
    <row r="40" spans="2:2">
      <c r="B40" s="42"/>
    </row>
    <row r="41" spans="2:2">
      <c r="B41" s="42"/>
    </row>
    <row r="42" spans="2:2">
      <c r="B42" s="42"/>
    </row>
    <row r="43" spans="2:2">
      <c r="B43" s="42"/>
    </row>
    <row r="44" spans="2:2">
      <c r="B44" s="42"/>
    </row>
    <row r="45" spans="2:2">
      <c r="B45" s="42"/>
    </row>
    <row r="46" spans="2:2">
      <c r="B46" s="42"/>
    </row>
    <row r="47" spans="2:2">
      <c r="B47" s="42"/>
    </row>
    <row r="48" spans="2:2">
      <c r="B48" s="42"/>
    </row>
    <row r="49" spans="2:2">
      <c r="B49" s="42"/>
    </row>
    <row r="50" spans="2:2">
      <c r="B50" s="42"/>
    </row>
    <row r="51" spans="2:2">
      <c r="B51" s="42"/>
    </row>
    <row r="52" spans="2:2">
      <c r="B52" s="42"/>
    </row>
    <row r="53" spans="2:2">
      <c r="B53" s="42"/>
    </row>
    <row r="54" spans="2:2">
      <c r="B54" s="42"/>
    </row>
    <row r="55" spans="2:2">
      <c r="B55" s="42"/>
    </row>
  </sheetData>
  <mergeCells count="8">
    <mergeCell ref="B2:N2"/>
    <mergeCell ref="B3:N3"/>
    <mergeCell ref="M4:N4"/>
    <mergeCell ref="C4:D4"/>
    <mergeCell ref="E4:F4"/>
    <mergeCell ref="G4:H4"/>
    <mergeCell ref="I4:J4"/>
    <mergeCell ref="K4:L4"/>
  </mergeCells>
  <phoneticPr fontId="37" type="noConversion"/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Διάρκεια εγγραφής πιν.25-27</vt:lpstr>
      <vt:lpstr>Διάρκεια εγγραφής πιν.28</vt:lpstr>
      <vt:lpstr>οικονομική πιν.29</vt:lpstr>
      <vt:lpstr>πιν.30</vt:lpstr>
      <vt:lpstr>πιν.31</vt:lpstr>
      <vt:lpstr>'Διάρκεια εγγραφής πιν.25-27'!Print_Area</vt:lpstr>
      <vt:lpstr>'Διάρκεια εγγραφής πιν.28'!Print_Area</vt:lpstr>
      <vt:lpstr>'οικονομική πιν.29'!Print_Area</vt:lpstr>
      <vt:lpstr>πιν.30!Print_Area</vt:lpstr>
      <vt:lpstr>πιν.31!Print_Area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2022-01-17T08:02:23Z</cp:lastPrinted>
  <dcterms:created xsi:type="dcterms:W3CDTF">2010-12-15T07:52:14Z</dcterms:created>
  <dcterms:modified xsi:type="dcterms:W3CDTF">2022-01-17T08:02:25Z</dcterms:modified>
</cp:coreProperties>
</file>